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31" windowWidth="16710" windowHeight="9915" tabRatio="963" activeTab="0"/>
  </bookViews>
  <sheets>
    <sheet name="3és 3a Kiadások 98-tól" sheetId="1" r:id="rId1"/>
    <sheet name="3b PH kiad " sheetId="2" r:id="rId2"/>
    <sheet name="5.Költségvetési hiány" sheetId="3" r:id="rId3"/>
  </sheets>
  <externalReferences>
    <externalReference r:id="rId6"/>
    <externalReference r:id="rId7"/>
    <externalReference r:id="rId8"/>
  </externalReferences>
  <definedNames>
    <definedName name="GDP">'[2]Háttéradatok'!$B$22:$AG$28</definedName>
    <definedName name="nep">'[3]Háttéradatok'!$C$29:$AG$32</definedName>
    <definedName name="nép">'[2]Háttéradatok'!$C$29:$AG$32</definedName>
    <definedName name="_xlnm.Print_Area" localSheetId="1">'3b PH kiad '!$A$1:$J$210</definedName>
    <definedName name="_xlnm.Print_Area" localSheetId="0">'3és 3a Kiadások 98-tól'!$A$1:$L$202</definedName>
    <definedName name="_xlnm.Print_Area" localSheetId="2">'5.Költségvetési hiány'!$A$1:$K$39</definedName>
    <definedName name="xxx">'[3]Háttéradatok'!$C$29:$AG$32</definedName>
    <definedName name="xxxxxx">'[2]Háttéradatok'!$C$29:$AG$32</definedName>
  </definedNames>
  <calcPr fullCalcOnLoad="1"/>
</workbook>
</file>

<file path=xl/sharedStrings.xml><?xml version="1.0" encoding="utf-8"?>
<sst xmlns="http://schemas.openxmlformats.org/spreadsheetml/2006/main" count="299" uniqueCount="80">
  <si>
    <t xml:space="preserve"> </t>
  </si>
  <si>
    <t>2006. év</t>
  </si>
  <si>
    <t>2008. év</t>
  </si>
  <si>
    <t>2008. terv</t>
  </si>
  <si>
    <t>Szolnok Megyei Jogú Város Önkormányzati kiadás összetételének aránya 2000-2008. években</t>
  </si>
  <si>
    <t>Intézményi kiadások összetételének aránya 2000-2008. években</t>
  </si>
  <si>
    <t>Az intézményi bér és járulékkiadás  aránya az államtól működére kapott támogatáson belül 2000-2008. években</t>
  </si>
  <si>
    <t>jó</t>
  </si>
  <si>
    <t>2008. évi terv</t>
  </si>
  <si>
    <t>1998. év</t>
  </si>
  <si>
    <t>1999. év</t>
  </si>
  <si>
    <t>2000. év</t>
  </si>
  <si>
    <t>2001. év</t>
  </si>
  <si>
    <t>2002. év</t>
  </si>
  <si>
    <t>2007. év</t>
  </si>
  <si>
    <t>adatok ezer Ft-ban</t>
  </si>
  <si>
    <t>adatok millió Ft-ban</t>
  </si>
  <si>
    <t>Arány %</t>
  </si>
  <si>
    <t>Államtól működésre kapott millió Ft</t>
  </si>
  <si>
    <t>Intézményi bér és járulék millió Ft</t>
  </si>
  <si>
    <t>Évek</t>
  </si>
  <si>
    <t>Az  összes bér és járulékkiadás  aránya az államtól működére kapott támogatáson belül 2000-2006</t>
  </si>
  <si>
    <t xml:space="preserve">Önkormányzati bér és járulék </t>
  </si>
  <si>
    <t>Az intézményi bér és járulékkiadás  aránya az államtól működére kapott támogatáson belül 2000-2006</t>
  </si>
  <si>
    <t>Tényleges hiány miilió Ft</t>
  </si>
  <si>
    <t>3/a. melléklet</t>
  </si>
  <si>
    <t>Megnevezése</t>
  </si>
  <si>
    <t>grafikonhoz</t>
  </si>
  <si>
    <t>Hitelek záróállománya</t>
  </si>
  <si>
    <t>2007. évi terv</t>
  </si>
  <si>
    <t>2007. terv</t>
  </si>
  <si>
    <t>Működési forráshiány</t>
  </si>
  <si>
    <t>Felhalmozási forráshiány</t>
  </si>
  <si>
    <t>Összes hiány</t>
  </si>
  <si>
    <t>2006 terv</t>
  </si>
  <si>
    <t>terv adat</t>
  </si>
  <si>
    <t>Ezer Ft</t>
  </si>
  <si>
    <t>Beszámoló adatai tényleges kiadások</t>
  </si>
  <si>
    <t>Bér és járulék</t>
  </si>
  <si>
    <t>Felhalmozási kiadás</t>
  </si>
  <si>
    <t>Működési kiadás</t>
  </si>
  <si>
    <t>Kiadások összesen</t>
  </si>
  <si>
    <t>Intézményi bér és járulék</t>
  </si>
  <si>
    <t>Intézményi felhalmozási kiadás</t>
  </si>
  <si>
    <t>Intézményi működési kiadás</t>
  </si>
  <si>
    <t>Intézményi kiadás összesen</t>
  </si>
  <si>
    <t>Bér és járulék arány</t>
  </si>
  <si>
    <t>Felhalmozási arány</t>
  </si>
  <si>
    <t>Működési arány</t>
  </si>
  <si>
    <t>Összesen</t>
  </si>
  <si>
    <t>Kiadások összesenből</t>
  </si>
  <si>
    <t xml:space="preserve">Intézményi bér és járulék </t>
  </si>
  <si>
    <t>Önkormányzati kiadások összetételének aránya 1998-2006</t>
  </si>
  <si>
    <t>Az összes kiadáson belül az intézményi kiadások aránya 2000-2006</t>
  </si>
  <si>
    <t>Intézményi kiadások összetételének aránya 2000-2006</t>
  </si>
  <si>
    <t>Önkormányzati kiadásból intézményi kiadás 2000-2006</t>
  </si>
  <si>
    <t>Az összes kiadáson belül intézményi</t>
  </si>
  <si>
    <t>Intézményi kiadás aránya</t>
  </si>
  <si>
    <t>Megnevezés</t>
  </si>
  <si>
    <t>bevétel</t>
  </si>
  <si>
    <t>kiadás</t>
  </si>
  <si>
    <t>egyenleg</t>
  </si>
  <si>
    <t>Működési költségvetés</t>
  </si>
  <si>
    <t>Tőke költségvetés</t>
  </si>
  <si>
    <t>Hiány</t>
  </si>
  <si>
    <t>2003. év</t>
  </si>
  <si>
    <t>2004. év</t>
  </si>
  <si>
    <t>2005. év</t>
  </si>
  <si>
    <t>Szolnok Megyei Jogú Város Önkormányzat kiadásai összesen 2000-2008. években</t>
  </si>
  <si>
    <t>Tény adatok</t>
  </si>
  <si>
    <t>Államtól működésre kapott támogatás</t>
  </si>
  <si>
    <t>Önkormányzat kiadásából intézményi kiadás 2000-2008. években</t>
  </si>
  <si>
    <t>Az összes kiadáson belül intézményi kiadás</t>
  </si>
  <si>
    <t>Szolnok Megyei Jogú Város Polgármesteri Hivatal kiadásai 2000-2008. években</t>
  </si>
  <si>
    <t>Államtól működésre kapott (millió Ft)</t>
  </si>
  <si>
    <t>Az összes kiadáson belül az intézményi kiadások aránya 2000-2008. években</t>
  </si>
  <si>
    <t>2007.terv</t>
  </si>
  <si>
    <t>Tervezett hitel felvétel / Forrás hiány</t>
  </si>
  <si>
    <t>Szolnok Megyei Jogú Város Önkormányzati költségvetési hiányának alakulása 1998-2008. években (terv szinten)</t>
  </si>
  <si>
    <t>Az  összes bér-és járulék kiadás  aránya az államtól működésre kapott támogatáson belül 2000-2008. években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</si>
</sst>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_ ;[Red]\-#,##0\ "/>
    <numFmt numFmtId="166" formatCode="yyyy/mm/dd;@"/>
    <numFmt numFmtId="167" formatCode="#,###"/>
    <numFmt numFmtId="168" formatCode="0.0_ ;[Red]\-0.0\ "/>
    <numFmt numFmtId="169" formatCode="#,##0.000"/>
    <numFmt numFmtId="170" formatCode="#,##0.0000"/>
    <numFmt numFmtId="171" formatCode="0.0"/>
    <numFmt numFmtId="172" formatCode="[$-40E]yyyy\.\ mmmm\ dd\,\ dddd"/>
    <numFmt numFmtId="173" formatCode="#,##0\ _F_t"/>
    <numFmt numFmtId="174" formatCode="_-* #,##0\ _F_t_-;\-* #,##0\ _F_t_-;_-* &quot;-&quot;??\ _F_t_-;_-@_-"/>
    <numFmt numFmtId="175" formatCode="_-* #,##0.0\ _F_t_-;\-* #,##0.0\ _F_t_-;_-* &quot;-&quot;??\ _F_t_-;_-@_-"/>
    <numFmt numFmtId="176" formatCode="#,###.0"/>
    <numFmt numFmtId="177" formatCode="#,###.00"/>
    <numFmt numFmtId="178" formatCode="#,##0\ &quot;Ft&quot;"/>
    <numFmt numFmtId="179" formatCode="[$-40E]yyyy\.\ mmmm\ d\."/>
  </numFmts>
  <fonts count="34">
    <font>
      <sz val="10"/>
      <name val="Arial"/>
      <family val="0"/>
    </font>
    <font>
      <sz val="8"/>
      <name val="Arial"/>
      <family val="0"/>
    </font>
    <font>
      <sz val="9"/>
      <name val="Tahoma"/>
      <family val="0"/>
    </font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9.75"/>
      <name val="Times New Roman"/>
      <family val="1"/>
    </font>
    <font>
      <b/>
      <sz val="9.5"/>
      <name val="Times New Roman"/>
      <family val="1"/>
    </font>
    <font>
      <sz val="8"/>
      <name val="Times New Roman"/>
      <family val="1"/>
    </font>
    <font>
      <sz val="11.25"/>
      <name val="Times New Roman"/>
      <family val="1"/>
    </font>
    <font>
      <b/>
      <sz val="14"/>
      <name val="Times New Roman"/>
      <family val="1"/>
    </font>
    <font>
      <sz val="18.25"/>
      <name val="Arial"/>
      <family val="0"/>
    </font>
    <font>
      <sz val="15.25"/>
      <name val="Arial"/>
      <family val="0"/>
    </font>
    <font>
      <sz val="19.25"/>
      <name val="Arial"/>
      <family val="0"/>
    </font>
    <font>
      <sz val="18"/>
      <name val="Arial"/>
      <family val="0"/>
    </font>
    <font>
      <b/>
      <sz val="3"/>
      <name val="Arial"/>
      <family val="0"/>
    </font>
    <font>
      <sz val="2.75"/>
      <name val="Arial"/>
      <family val="0"/>
    </font>
    <font>
      <sz val="2.5"/>
      <name val="Arial"/>
      <family val="0"/>
    </font>
    <font>
      <sz val="9"/>
      <name val="Times New Roman"/>
      <family val="1"/>
    </font>
    <font>
      <sz val="9.5"/>
      <name val="Times New Roman"/>
      <family val="1"/>
    </font>
    <font>
      <sz val="10.75"/>
      <name val="Arial"/>
      <family val="2"/>
    </font>
    <font>
      <sz val="11"/>
      <name val="Arial"/>
      <family val="2"/>
    </font>
    <font>
      <sz val="17.75"/>
      <name val="Times New Roman"/>
      <family val="0"/>
    </font>
    <font>
      <sz val="16"/>
      <name val="Times New Roman"/>
      <family val="0"/>
    </font>
    <font>
      <sz val="14.25"/>
      <name val="Times New Roman"/>
      <family val="0"/>
    </font>
    <font>
      <b/>
      <sz val="10.75"/>
      <name val="Times New Roman"/>
      <family val="1"/>
    </font>
    <font>
      <sz val="8.75"/>
      <name val="Times New Roman"/>
      <family val="1"/>
    </font>
    <font>
      <b/>
      <sz val="8.75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1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hair"/>
      <right style="hair"/>
      <top style="hair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double"/>
      <bottom style="hair"/>
    </border>
    <border>
      <left style="thin"/>
      <right style="double"/>
      <top style="hair"/>
      <bottom style="thin"/>
    </border>
    <border>
      <left style="thin"/>
      <right style="double"/>
      <top style="thin"/>
      <bottom style="thin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thin"/>
      <right style="hair"/>
      <top style="thin"/>
      <bottom style="thin"/>
    </border>
    <border>
      <left style="hair"/>
      <right style="double"/>
      <top style="thin"/>
      <bottom style="thin"/>
    </border>
    <border>
      <left style="thin"/>
      <right style="hair"/>
      <top style="double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double"/>
      <right style="thin"/>
      <top style="thin"/>
      <bottom style="hair"/>
    </border>
    <border>
      <left style="hair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double"/>
      <top style="hair"/>
      <bottom style="hair"/>
    </border>
    <border>
      <left style="double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hair"/>
      <right style="double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double"/>
      <right style="hair"/>
      <top>
        <color indexed="63"/>
      </top>
      <bottom style="hair"/>
    </border>
    <border>
      <left style="hair"/>
      <right style="double"/>
      <top style="hair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double"/>
      <top style="thin"/>
      <bottom style="double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double"/>
      <bottom style="thin"/>
    </border>
    <border>
      <left style="double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4" fillId="0" borderId="1" xfId="20" applyFont="1" applyFill="1" applyBorder="1" applyAlignment="1">
      <alignment horizontal="center" vertical="center"/>
      <protection/>
    </xf>
    <xf numFmtId="0" fontId="4" fillId="0" borderId="2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4" xfId="0" applyFont="1" applyFill="1" applyBorder="1" applyAlignment="1">
      <alignment horizontal="center" vertical="center"/>
    </xf>
    <xf numFmtId="0" fontId="4" fillId="0" borderId="5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/>
      <protection/>
    </xf>
    <xf numFmtId="0" fontId="4" fillId="0" borderId="7" xfId="20" applyFont="1" applyFill="1" applyBorder="1" applyAlignment="1">
      <alignment horizontal="center" vertical="center"/>
      <protection/>
    </xf>
    <xf numFmtId="0" fontId="5" fillId="0" borderId="8" xfId="20" applyFont="1" applyFill="1" applyBorder="1" applyAlignment="1">
      <alignment horizontal="center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5" fillId="0" borderId="10" xfId="20" applyFont="1" applyFill="1" applyBorder="1" applyAlignment="1">
      <alignment horizontal="center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4" xfId="20" applyFont="1" applyFill="1" applyBorder="1" applyAlignment="1">
      <alignment horizontal="center" vertical="center"/>
      <protection/>
    </xf>
    <xf numFmtId="0" fontId="5" fillId="0" borderId="15" xfId="20" applyFont="1" applyFill="1" applyBorder="1" applyAlignment="1">
      <alignment horizontal="center" vertic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4" fillId="0" borderId="19" xfId="20" applyFont="1" applyFill="1" applyBorder="1" applyAlignment="1">
      <alignment horizontal="center" vertical="center"/>
      <protection/>
    </xf>
    <xf numFmtId="0" fontId="4" fillId="0" borderId="20" xfId="20" applyFont="1" applyFill="1" applyBorder="1" applyAlignment="1">
      <alignment horizontal="center" vertical="center"/>
      <protection/>
    </xf>
    <xf numFmtId="0" fontId="5" fillId="0" borderId="2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3" fontId="5" fillId="0" borderId="22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" fontId="5" fillId="0" borderId="28" xfId="0" applyNumberFormat="1" applyFont="1" applyBorder="1" applyAlignment="1">
      <alignment vertical="center"/>
    </xf>
    <xf numFmtId="10" fontId="5" fillId="0" borderId="22" xfId="0" applyNumberFormat="1" applyFont="1" applyBorder="1" applyAlignment="1">
      <alignment vertical="center"/>
    </xf>
    <xf numFmtId="10" fontId="5" fillId="0" borderId="23" xfId="0" applyNumberFormat="1" applyFont="1" applyBorder="1" applyAlignment="1">
      <alignment vertical="center"/>
    </xf>
    <xf numFmtId="10" fontId="5" fillId="0" borderId="24" xfId="0" applyNumberFormat="1" applyFont="1" applyBorder="1" applyAlignment="1">
      <alignment vertical="center"/>
    </xf>
    <xf numFmtId="10" fontId="5" fillId="0" borderId="29" xfId="0" applyNumberFormat="1" applyFont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10" fontId="5" fillId="0" borderId="25" xfId="0" applyNumberFormat="1" applyFont="1" applyBorder="1" applyAlignment="1">
      <alignment vertical="center"/>
    </xf>
    <xf numFmtId="10" fontId="5" fillId="0" borderId="21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10" fontId="5" fillId="0" borderId="27" xfId="0" applyNumberFormat="1" applyFont="1" applyBorder="1" applyAlignment="1">
      <alignment vertical="center"/>
    </xf>
    <xf numFmtId="10" fontId="5" fillId="0" borderId="7" xfId="0" applyNumberFormat="1" applyFont="1" applyBorder="1" applyAlignment="1">
      <alignment vertical="center"/>
    </xf>
    <xf numFmtId="10" fontId="5" fillId="0" borderId="32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10" fontId="5" fillId="0" borderId="34" xfId="0" applyNumberFormat="1" applyFont="1" applyBorder="1" applyAlignment="1">
      <alignment vertical="center"/>
    </xf>
    <xf numFmtId="10" fontId="5" fillId="0" borderId="35" xfId="0" applyNumberFormat="1" applyFont="1" applyBorder="1" applyAlignment="1">
      <alignment vertical="center"/>
    </xf>
    <xf numFmtId="10" fontId="5" fillId="0" borderId="0" xfId="0" applyNumberFormat="1" applyFont="1" applyBorder="1" applyAlignment="1">
      <alignment vertical="center"/>
    </xf>
    <xf numFmtId="3" fontId="23" fillId="0" borderId="36" xfId="0" applyNumberFormat="1" applyFont="1" applyBorder="1" applyAlignment="1">
      <alignment vertical="center"/>
    </xf>
    <xf numFmtId="3" fontId="5" fillId="0" borderId="37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10" fontId="5" fillId="0" borderId="41" xfId="0" applyNumberFormat="1" applyFont="1" applyBorder="1" applyAlignment="1">
      <alignment vertical="center"/>
    </xf>
    <xf numFmtId="10" fontId="5" fillId="0" borderId="42" xfId="0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3" fontId="4" fillId="0" borderId="36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23" fillId="0" borderId="30" xfId="0" applyNumberFormat="1" applyFont="1" applyBorder="1" applyAlignment="1">
      <alignment vertical="center"/>
    </xf>
    <xf numFmtId="3" fontId="23" fillId="0" borderId="31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3" fontId="4" fillId="0" borderId="35" xfId="0" applyNumberFormat="1" applyFont="1" applyBorder="1" applyAlignment="1">
      <alignment vertical="center"/>
    </xf>
    <xf numFmtId="3" fontId="4" fillId="0" borderId="43" xfId="0" applyNumberFormat="1" applyFont="1" applyBorder="1" applyAlignment="1">
      <alignment vertical="center"/>
    </xf>
    <xf numFmtId="10" fontId="5" fillId="0" borderId="38" xfId="0" applyNumberFormat="1" applyFont="1" applyBorder="1" applyAlignment="1">
      <alignment vertical="center"/>
    </xf>
    <xf numFmtId="3" fontId="23" fillId="0" borderId="44" xfId="0" applyNumberFormat="1" applyFont="1" applyBorder="1" applyAlignment="1">
      <alignment vertical="center"/>
    </xf>
    <xf numFmtId="3" fontId="5" fillId="0" borderId="45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10" fontId="5" fillId="0" borderId="46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vertical="center"/>
    </xf>
    <xf numFmtId="3" fontId="5" fillId="0" borderId="48" xfId="0" applyNumberFormat="1" applyFont="1" applyBorder="1" applyAlignment="1">
      <alignment vertical="center"/>
    </xf>
    <xf numFmtId="3" fontId="5" fillId="0" borderId="49" xfId="0" applyNumberFormat="1" applyFont="1" applyBorder="1" applyAlignment="1">
      <alignment vertical="center"/>
    </xf>
    <xf numFmtId="10" fontId="4" fillId="0" borderId="49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5" fillId="0" borderId="23" xfId="0" applyNumberFormat="1" applyFont="1" applyBorder="1" applyAlignment="1">
      <alignment vertical="center"/>
    </xf>
    <xf numFmtId="164" fontId="5" fillId="0" borderId="50" xfId="0" applyNumberFormat="1" applyFont="1" applyBorder="1" applyAlignment="1">
      <alignment vertical="center"/>
    </xf>
    <xf numFmtId="3" fontId="5" fillId="0" borderId="51" xfId="0" applyNumberFormat="1" applyFont="1" applyBorder="1" applyAlignment="1">
      <alignment vertical="center"/>
    </xf>
    <xf numFmtId="164" fontId="5" fillId="0" borderId="21" xfId="0" applyNumberFormat="1" applyFont="1" applyBorder="1" applyAlignment="1">
      <alignment vertical="center"/>
    </xf>
    <xf numFmtId="3" fontId="5" fillId="0" borderId="52" xfId="0" applyNumberFormat="1" applyFont="1" applyBorder="1" applyAlignment="1">
      <alignment vertical="center"/>
    </xf>
    <xf numFmtId="164" fontId="5" fillId="0" borderId="41" xfId="0" applyNumberFormat="1" applyFont="1" applyBorder="1" applyAlignment="1">
      <alignment vertical="center"/>
    </xf>
    <xf numFmtId="3" fontId="23" fillId="0" borderId="53" xfId="0" applyNumberFormat="1" applyFont="1" applyBorder="1" applyAlignment="1">
      <alignment vertical="center"/>
    </xf>
    <xf numFmtId="3" fontId="5" fillId="0" borderId="29" xfId="0" applyNumberFormat="1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3" fontId="5" fillId="0" borderId="38" xfId="0" applyNumberFormat="1" applyFont="1" applyBorder="1" applyAlignment="1">
      <alignment vertical="center"/>
    </xf>
    <xf numFmtId="3" fontId="5" fillId="0" borderId="54" xfId="0" applyNumberFormat="1" applyFont="1" applyBorder="1" applyAlignment="1">
      <alignment vertical="center"/>
    </xf>
    <xf numFmtId="3" fontId="4" fillId="0" borderId="55" xfId="0" applyNumberFormat="1" applyFont="1" applyBorder="1" applyAlignment="1">
      <alignment vertical="center"/>
    </xf>
    <xf numFmtId="3" fontId="4" fillId="0" borderId="56" xfId="0" applyNumberFormat="1" applyFont="1" applyBorder="1" applyAlignment="1">
      <alignment vertical="center"/>
    </xf>
    <xf numFmtId="3" fontId="4" fillId="0" borderId="57" xfId="0" applyNumberFormat="1" applyFont="1" applyBorder="1" applyAlignment="1">
      <alignment vertical="center"/>
    </xf>
    <xf numFmtId="3" fontId="4" fillId="0" borderId="58" xfId="0" applyNumberFormat="1" applyFont="1" applyBorder="1" applyAlignment="1">
      <alignment vertical="center"/>
    </xf>
    <xf numFmtId="10" fontId="5" fillId="0" borderId="59" xfId="0" applyNumberFormat="1" applyFont="1" applyBorder="1" applyAlignment="1">
      <alignment vertical="center"/>
    </xf>
    <xf numFmtId="10" fontId="4" fillId="0" borderId="60" xfId="0" applyNumberFormat="1" applyFont="1" applyBorder="1" applyAlignment="1">
      <alignment vertical="center"/>
    </xf>
    <xf numFmtId="10" fontId="4" fillId="0" borderId="61" xfId="0" applyNumberFormat="1" applyFont="1" applyBorder="1" applyAlignment="1">
      <alignment vertical="center"/>
    </xf>
    <xf numFmtId="3" fontId="5" fillId="0" borderId="62" xfId="0" applyNumberFormat="1" applyFont="1" applyBorder="1" applyAlignment="1">
      <alignment vertical="center"/>
    </xf>
    <xf numFmtId="10" fontId="5" fillId="0" borderId="63" xfId="0" applyNumberFormat="1" applyFont="1" applyBorder="1" applyAlignment="1">
      <alignment vertical="center"/>
    </xf>
    <xf numFmtId="10" fontId="5" fillId="0" borderId="26" xfId="0" applyNumberFormat="1" applyFont="1" applyBorder="1" applyAlignment="1">
      <alignment vertical="center"/>
    </xf>
    <xf numFmtId="10" fontId="5" fillId="0" borderId="64" xfId="0" applyNumberFormat="1" applyFont="1" applyBorder="1" applyAlignment="1">
      <alignment vertical="center"/>
    </xf>
    <xf numFmtId="3" fontId="5" fillId="0" borderId="65" xfId="0" applyNumberFormat="1" applyFont="1" applyBorder="1" applyAlignment="1">
      <alignment vertical="center"/>
    </xf>
    <xf numFmtId="3" fontId="5" fillId="0" borderId="66" xfId="0" applyNumberFormat="1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10" fontId="5" fillId="0" borderId="54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10" fontId="5" fillId="0" borderId="5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0" fontId="4" fillId="0" borderId="67" xfId="0" applyNumberFormat="1" applyFont="1" applyBorder="1" applyAlignment="1">
      <alignment vertical="center"/>
    </xf>
    <xf numFmtId="0" fontId="4" fillId="0" borderId="60" xfId="20" applyFont="1" applyFill="1" applyBorder="1" applyAlignment="1">
      <alignment horizontal="center" vertical="center"/>
      <protection/>
    </xf>
    <xf numFmtId="0" fontId="4" fillId="0" borderId="61" xfId="20" applyFont="1" applyFill="1" applyBorder="1" applyAlignment="1">
      <alignment horizontal="center" vertical="center"/>
      <protection/>
    </xf>
    <xf numFmtId="3" fontId="4" fillId="0" borderId="18" xfId="0" applyNumberFormat="1" applyFont="1" applyBorder="1" applyAlignment="1">
      <alignment vertical="center"/>
    </xf>
    <xf numFmtId="3" fontId="5" fillId="0" borderId="60" xfId="0" applyNumberFormat="1" applyFont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32" xfId="0" applyNumberFormat="1" applyFont="1" applyFill="1" applyBorder="1" applyAlignment="1">
      <alignment vertical="center"/>
    </xf>
    <xf numFmtId="3" fontId="5" fillId="0" borderId="64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" fontId="4" fillId="0" borderId="60" xfId="0" applyNumberFormat="1" applyFont="1" applyBorder="1" applyAlignment="1">
      <alignment vertical="center"/>
    </xf>
    <xf numFmtId="3" fontId="4" fillId="0" borderId="61" xfId="0" applyNumberFormat="1" applyFont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20" applyFont="1" applyFill="1" applyBorder="1" applyAlignment="1">
      <alignment horizontal="center" vertical="center"/>
      <protection/>
    </xf>
    <xf numFmtId="3" fontId="5" fillId="0" borderId="68" xfId="0" applyNumberFormat="1" applyFont="1" applyBorder="1" applyAlignment="1">
      <alignment vertical="center"/>
    </xf>
    <xf numFmtId="3" fontId="5" fillId="0" borderId="69" xfId="0" applyNumberFormat="1" applyFont="1" applyBorder="1" applyAlignment="1">
      <alignment vertical="center"/>
    </xf>
    <xf numFmtId="0" fontId="5" fillId="0" borderId="69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3" fontId="5" fillId="0" borderId="0" xfId="0" applyNumberFormat="1" applyFont="1" applyAlignment="1">
      <alignment vertical="center" wrapText="1"/>
    </xf>
    <xf numFmtId="165" fontId="5" fillId="0" borderId="24" xfId="0" applyNumberFormat="1" applyFont="1" applyBorder="1" applyAlignment="1">
      <alignment vertical="center"/>
    </xf>
    <xf numFmtId="165" fontId="5" fillId="0" borderId="21" xfId="0" applyNumberFormat="1" applyFont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70" xfId="0" applyFont="1" applyBorder="1" applyAlignment="1">
      <alignment horizontal="left" vertical="center"/>
    </xf>
    <xf numFmtId="0" fontId="5" fillId="0" borderId="71" xfId="0" applyFont="1" applyBorder="1" applyAlignment="1">
      <alignment horizontal="left" vertical="center"/>
    </xf>
    <xf numFmtId="3" fontId="5" fillId="0" borderId="72" xfId="19" applyNumberFormat="1" applyFont="1" applyBorder="1" applyAlignment="1">
      <alignment vertical="center"/>
      <protection/>
    </xf>
    <xf numFmtId="0" fontId="5" fillId="2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73" xfId="20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4" fillId="0" borderId="75" xfId="20" applyFont="1" applyFill="1" applyBorder="1" applyAlignment="1">
      <alignment horizontal="center" vertical="center"/>
      <protection/>
    </xf>
    <xf numFmtId="3" fontId="5" fillId="0" borderId="76" xfId="0" applyNumberFormat="1" applyFont="1" applyBorder="1" applyAlignment="1">
      <alignment vertical="center"/>
    </xf>
    <xf numFmtId="3" fontId="5" fillId="0" borderId="77" xfId="0" applyNumberFormat="1" applyFont="1" applyBorder="1" applyAlignment="1">
      <alignment vertical="center"/>
    </xf>
    <xf numFmtId="3" fontId="5" fillId="0" borderId="78" xfId="0" applyNumberFormat="1" applyFont="1" applyFill="1" applyBorder="1" applyAlignment="1">
      <alignment vertical="center"/>
    </xf>
    <xf numFmtId="3" fontId="4" fillId="0" borderId="79" xfId="0" applyNumberFormat="1" applyFont="1" applyBorder="1" applyAlignment="1">
      <alignment vertical="center"/>
    </xf>
    <xf numFmtId="3" fontId="5" fillId="0" borderId="23" xfId="0" applyNumberFormat="1" applyFont="1" applyFill="1" applyBorder="1" applyAlignment="1">
      <alignment vertical="center"/>
    </xf>
    <xf numFmtId="3" fontId="5" fillId="0" borderId="62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vertical="center"/>
    </xf>
    <xf numFmtId="3" fontId="5" fillId="0" borderId="63" xfId="0" applyNumberFormat="1" applyFont="1" applyFill="1" applyBorder="1" applyAlignment="1">
      <alignment vertical="center"/>
    </xf>
    <xf numFmtId="167" fontId="5" fillId="0" borderId="0" xfId="0" applyNumberFormat="1" applyFont="1" applyAlignment="1">
      <alignment vertical="center"/>
    </xf>
    <xf numFmtId="10" fontId="4" fillId="0" borderId="0" xfId="0" applyNumberFormat="1" applyFont="1" applyBorder="1" applyAlignment="1">
      <alignment vertical="center"/>
    </xf>
    <xf numFmtId="3" fontId="5" fillId="0" borderId="80" xfId="0" applyNumberFormat="1" applyFont="1" applyBorder="1" applyAlignment="1">
      <alignment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82" xfId="20" applyFont="1" applyFill="1" applyBorder="1" applyAlignment="1">
      <alignment horizontal="center" vertical="center"/>
      <protection/>
    </xf>
    <xf numFmtId="3" fontId="5" fillId="0" borderId="83" xfId="0" applyNumberFormat="1" applyFont="1" applyBorder="1" applyAlignment="1">
      <alignment vertical="center"/>
    </xf>
    <xf numFmtId="10" fontId="4" fillId="0" borderId="5" xfId="0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84" xfId="20" applyFont="1" applyFill="1" applyBorder="1" applyAlignment="1">
      <alignment horizontal="center" vertical="center"/>
      <protection/>
    </xf>
    <xf numFmtId="3" fontId="4" fillId="0" borderId="85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33" fillId="0" borderId="68" xfId="0" applyFont="1" applyBorder="1" applyAlignment="1">
      <alignment horizontal="center" vertical="center"/>
    </xf>
    <xf numFmtId="167" fontId="23" fillId="0" borderId="24" xfId="0" applyNumberFormat="1" applyFont="1" applyBorder="1" applyAlignment="1">
      <alignment vertical="center"/>
    </xf>
    <xf numFmtId="167" fontId="23" fillId="0" borderId="59" xfId="0" applyNumberFormat="1" applyFont="1" applyBorder="1" applyAlignment="1">
      <alignment vertical="center"/>
    </xf>
    <xf numFmtId="0" fontId="33" fillId="0" borderId="65" xfId="0" applyFont="1" applyBorder="1" applyAlignment="1">
      <alignment horizontal="center" vertical="center"/>
    </xf>
    <xf numFmtId="167" fontId="23" fillId="0" borderId="21" xfId="0" applyNumberFormat="1" applyFont="1" applyBorder="1" applyAlignment="1">
      <alignment vertical="center"/>
    </xf>
    <xf numFmtId="167" fontId="23" fillId="0" borderId="26" xfId="0" applyNumberFormat="1" applyFont="1" applyBorder="1" applyAlignment="1">
      <alignment vertical="center"/>
    </xf>
    <xf numFmtId="0" fontId="33" fillId="0" borderId="65" xfId="0" applyFont="1" applyFill="1" applyBorder="1" applyAlignment="1">
      <alignment horizontal="center" vertical="center"/>
    </xf>
    <xf numFmtId="167" fontId="23" fillId="0" borderId="21" xfId="0" applyNumberFormat="1" applyFont="1" applyFill="1" applyBorder="1" applyAlignment="1">
      <alignment vertical="center"/>
    </xf>
    <xf numFmtId="167" fontId="23" fillId="0" borderId="26" xfId="0" applyNumberFormat="1" applyFont="1" applyFill="1" applyBorder="1" applyAlignment="1">
      <alignment vertical="center"/>
    </xf>
    <xf numFmtId="0" fontId="33" fillId="0" borderId="66" xfId="0" applyFont="1" applyFill="1" applyBorder="1" applyAlignment="1">
      <alignment horizontal="center" vertical="center"/>
    </xf>
    <xf numFmtId="167" fontId="23" fillId="0" borderId="7" xfId="0" applyNumberFormat="1" applyFont="1" applyBorder="1" applyAlignment="1">
      <alignment vertical="center"/>
    </xf>
    <xf numFmtId="167" fontId="23" fillId="0" borderId="7" xfId="0" applyNumberFormat="1" applyFont="1" applyFill="1" applyBorder="1" applyAlignment="1">
      <alignment vertical="center"/>
    </xf>
    <xf numFmtId="167" fontId="23" fillId="0" borderId="6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4" fillId="0" borderId="73" xfId="20" applyFont="1" applyFill="1" applyBorder="1" applyAlignment="1">
      <alignment horizontal="center" vertical="center"/>
      <protection/>
    </xf>
    <xf numFmtId="0" fontId="4" fillId="0" borderId="74" xfId="20" applyFont="1" applyFill="1" applyBorder="1" applyAlignment="1">
      <alignment horizontal="center" vertical="center"/>
      <protection/>
    </xf>
    <xf numFmtId="0" fontId="4" fillId="0" borderId="22" xfId="20" applyFont="1" applyFill="1" applyBorder="1" applyAlignment="1">
      <alignment horizontal="center" vertical="center"/>
      <protection/>
    </xf>
    <xf numFmtId="0" fontId="4" fillId="0" borderId="86" xfId="20" applyFont="1" applyFill="1" applyBorder="1" applyAlignment="1">
      <alignment horizontal="center" vertical="center"/>
      <protection/>
    </xf>
    <xf numFmtId="0" fontId="4" fillId="0" borderId="66" xfId="20" applyFont="1" applyFill="1" applyBorder="1" applyAlignment="1">
      <alignment horizontal="center" vertical="center"/>
      <protection/>
    </xf>
    <xf numFmtId="3" fontId="4" fillId="0" borderId="87" xfId="0" applyNumberFormat="1" applyFont="1" applyBorder="1" applyAlignment="1">
      <alignment horizontal="left" vertical="center"/>
    </xf>
    <xf numFmtId="3" fontId="4" fillId="0" borderId="74" xfId="0" applyNumberFormat="1" applyFont="1" applyBorder="1" applyAlignment="1">
      <alignment horizontal="left" vertical="center"/>
    </xf>
    <xf numFmtId="3" fontId="4" fillId="0" borderId="81" xfId="0" applyNumberFormat="1" applyFont="1" applyBorder="1" applyAlignment="1">
      <alignment horizontal="left" vertical="center"/>
    </xf>
    <xf numFmtId="0" fontId="5" fillId="0" borderId="88" xfId="0" applyFont="1" applyBorder="1" applyAlignment="1">
      <alignment horizontal="right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0" xfId="20" applyFont="1" applyFill="1" applyBorder="1" applyAlignment="1">
      <alignment horizontal="center" vertical="center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33" fillId="0" borderId="62" xfId="0" applyNumberFormat="1" applyFont="1" applyBorder="1" applyAlignment="1">
      <alignment horizontal="center" vertical="center" wrapText="1"/>
    </xf>
    <xf numFmtId="3" fontId="33" fillId="0" borderId="63" xfId="0" applyNumberFormat="1" applyFont="1" applyBorder="1" applyAlignment="1">
      <alignment horizontal="center" vertical="center" wrapText="1"/>
    </xf>
    <xf numFmtId="0" fontId="33" fillId="0" borderId="86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23" fillId="0" borderId="88" xfId="0" applyFont="1" applyBorder="1" applyAlignment="1">
      <alignment horizontal="right" vertical="center"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Átvilágítás Erika táblái" xfId="19"/>
    <cellStyle name="Normál_Itiner 2006 költségvetés (version 1)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Önkormányzat kiadásainak szerkezete 2000-2008.                                                                                                                                          (ezer Ft)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39"/>
          <c:w val="0.8495"/>
          <c:h val="0.8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'3és 3a Kiadások 98-tól'!$O$216</c:f>
              <c:strCache>
                <c:ptCount val="1"/>
                <c:pt idx="0">
                  <c:v>Bér és járulék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'3és 3a Kiadások 98-tól'!$P$215:$Z$215</c:f>
              <c:strCache/>
            </c:strRef>
          </c:cat>
          <c:val>
            <c:numRef>
              <c:f>'3és 3a Kiadások 98-tól'!$P$216:$Z$216</c:f>
              <c:numCache/>
            </c:numRef>
          </c:val>
        </c:ser>
        <c:ser>
          <c:idx val="1"/>
          <c:order val="1"/>
          <c:tx>
            <c:strRef>
              <c:f>'3és 3a Kiadások 98-tól'!$O$217</c:f>
              <c:strCache>
                <c:ptCount val="1"/>
                <c:pt idx="0">
                  <c:v>Felhalmozási kiadás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'3és 3a Kiadások 98-tól'!$P$215:$Z$215</c:f>
              <c:strCache/>
            </c:strRef>
          </c:cat>
          <c:val>
            <c:numRef>
              <c:f>'3és 3a Kiadások 98-tól'!$P$217:$Z$217</c:f>
              <c:numCache/>
            </c:numRef>
          </c:val>
        </c:ser>
        <c:ser>
          <c:idx val="2"/>
          <c:order val="2"/>
          <c:tx>
            <c:strRef>
              <c:f>'3és 3a Kiadások 98-tól'!$O$218</c:f>
              <c:strCache>
                <c:ptCount val="1"/>
                <c:pt idx="0">
                  <c:v>Működési kiadás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'3és 3a Kiadások 98-tól'!$P$215:$Z$215</c:f>
              <c:strCache/>
            </c:strRef>
          </c:cat>
          <c:val>
            <c:numRef>
              <c:f>'3és 3a Kiadások 98-tól'!$P$218:$Z$218</c:f>
              <c:numCache/>
            </c:numRef>
          </c:val>
        </c:ser>
        <c:axId val="7591686"/>
        <c:axId val="1216311"/>
      </c:barChart>
      <c:catAx>
        <c:axId val="7591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16311"/>
        <c:crosses val="autoZero"/>
        <c:auto val="1"/>
        <c:lblOffset val="100"/>
        <c:noMultiLvlLbl val="0"/>
      </c:catAx>
      <c:valAx>
        <c:axId val="121631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5916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38675"/>
          <c:w val="0.1075"/>
          <c:h val="0.28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Személyi jellegű ráfordítás és az állami támogatás alakulása          
 2000-2008.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525"/>
          <c:w val="0.7952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'3és 3a Kiadások 98-tól'!$P$241</c:f>
              <c:strCache>
                <c:ptCount val="1"/>
                <c:pt idx="0">
                  <c:v>Önkormányzati bér és járulék 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'3és 3a Kiadások 98-tól'!$S$240:$AA$240</c:f>
              <c:strCache/>
            </c:strRef>
          </c:cat>
          <c:val>
            <c:numRef>
              <c:f>'3és 3a Kiadások 98-tól'!$S$241:$AA$241</c:f>
              <c:numCache/>
            </c:numRef>
          </c:val>
        </c:ser>
        <c:ser>
          <c:idx val="1"/>
          <c:order val="1"/>
          <c:tx>
            <c:strRef>
              <c:f>'3és 3a Kiadások 98-tól'!$P$242</c:f>
              <c:strCache>
                <c:ptCount val="1"/>
                <c:pt idx="0">
                  <c:v>Államtól működésre kapott (millió Ft)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'3és 3a Kiadások 98-tól'!$S$240:$AA$240</c:f>
              <c:strCache/>
            </c:strRef>
          </c:cat>
          <c:val>
            <c:numRef>
              <c:f>'3és 3a Kiadások 98-tól'!$S$242:$AA$242</c:f>
              <c:numCache/>
            </c:numRef>
          </c:val>
        </c:ser>
        <c:axId val="10946800"/>
        <c:axId val="31412337"/>
      </c:barChart>
      <c:catAx>
        <c:axId val="10946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31412337"/>
        <c:crosses val="autoZero"/>
        <c:auto val="1"/>
        <c:lblOffset val="100"/>
        <c:noMultiLvlLbl val="0"/>
      </c:catAx>
      <c:valAx>
        <c:axId val="3141233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109468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8"/>
          <c:y val="0.445"/>
          <c:w val="0.162"/>
          <c:h val="0.2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Intézményi személyi jellegű ráfordítás és az állami támogatások alakulása 2000-2008.
</a:t>
            </a:r>
          </a:p>
        </c:rich>
      </c:tx>
      <c:layout>
        <c:manualLayout>
          <c:xMode val="factor"/>
          <c:yMode val="factor"/>
          <c:x val="0.0075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2875"/>
          <c:w val="0.83"/>
          <c:h val="0.8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'3és 3a Kiadások 98-tól'!$P$249</c:f>
              <c:strCache>
                <c:ptCount val="1"/>
                <c:pt idx="0">
                  <c:v>Intézményi bér és járulék millió Ft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'3és 3a Kiadások 98-tól'!$S$248:$AA$248</c:f>
              <c:strCache/>
            </c:strRef>
          </c:cat>
          <c:val>
            <c:numRef>
              <c:f>'3és 3a Kiadások 98-tól'!$S$249:$AA$249</c:f>
              <c:numCache/>
            </c:numRef>
          </c:val>
        </c:ser>
        <c:ser>
          <c:idx val="1"/>
          <c:order val="1"/>
          <c:tx>
            <c:strRef>
              <c:f>'3és 3a Kiadások 98-tól'!$P$250</c:f>
              <c:strCache>
                <c:ptCount val="1"/>
                <c:pt idx="0">
                  <c:v>Államtól működésre kapott millió Ft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'3és 3a Kiadások 98-tól'!$S$248:$AA$248</c:f>
              <c:strCache/>
            </c:strRef>
          </c:cat>
          <c:val>
            <c:numRef>
              <c:f>'3és 3a Kiadások 98-tól'!$S$250:$AA$250</c:f>
              <c:numCache/>
            </c:numRef>
          </c:val>
        </c:ser>
        <c:axId val="14275578"/>
        <c:axId val="61371339"/>
      </c:barChart>
      <c:catAx>
        <c:axId val="14275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61371339"/>
        <c:crosses val="autoZero"/>
        <c:auto val="1"/>
        <c:lblOffset val="100"/>
        <c:noMultiLvlLbl val="0"/>
      </c:catAx>
      <c:valAx>
        <c:axId val="6137133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142755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5"/>
          <c:y val="0.40475"/>
          <c:w val="0.1475"/>
          <c:h val="0.27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Önkormányzat intézményi kiadásainak szerkezete 2000-2008.  
(ezer Ft)</a:t>
            </a:r>
          </a:p>
        </c:rich>
      </c:tx>
      <c:layout>
        <c:manualLayout>
          <c:xMode val="factor"/>
          <c:yMode val="factor"/>
          <c:x val="-0.003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12"/>
          <c:w val="0.7775"/>
          <c:h val="0.8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'3és 3a Kiadások 98-tól'!$O$229:$Q$229</c:f>
              <c:strCache>
                <c:ptCount val="1"/>
                <c:pt idx="0">
                  <c:v>Intézményi bér és járulék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'3és 3a Kiadások 98-tól'!$R$228:$Z$228</c:f>
              <c:strCache/>
            </c:strRef>
          </c:cat>
          <c:val>
            <c:numRef>
              <c:f>'3és 3a Kiadások 98-tól'!$R$229:$Z$229</c:f>
              <c:numCache/>
            </c:numRef>
          </c:val>
        </c:ser>
        <c:ser>
          <c:idx val="1"/>
          <c:order val="1"/>
          <c:tx>
            <c:strRef>
              <c:f>'3és 3a Kiadások 98-tól'!$O$230:$Q$230</c:f>
              <c:strCache>
                <c:ptCount val="1"/>
                <c:pt idx="0">
                  <c:v>Intézményi felhalmozási kiadás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'3és 3a Kiadások 98-tól'!$R$228:$Z$228</c:f>
              <c:strCache/>
            </c:strRef>
          </c:cat>
          <c:val>
            <c:numRef>
              <c:f>'3és 3a Kiadások 98-tól'!$R$230:$Z$230</c:f>
              <c:numCache/>
            </c:numRef>
          </c:val>
        </c:ser>
        <c:ser>
          <c:idx val="2"/>
          <c:order val="2"/>
          <c:tx>
            <c:strRef>
              <c:f>'3és 3a Kiadások 98-tól'!$O$231:$Q$231</c:f>
              <c:strCache>
                <c:ptCount val="1"/>
                <c:pt idx="0">
                  <c:v>Intézményi működési kiadás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'3és 3a Kiadások 98-tól'!$R$228:$Z$228</c:f>
              <c:strCache/>
            </c:strRef>
          </c:cat>
          <c:val>
            <c:numRef>
              <c:f>'3és 3a Kiadások 98-tól'!$R$231:$Z$231</c:f>
              <c:numCache/>
            </c:numRef>
          </c:val>
        </c:ser>
        <c:axId val="15471140"/>
        <c:axId val="5022533"/>
      </c:barChart>
      <c:catAx>
        <c:axId val="15471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022533"/>
        <c:crosses val="autoZero"/>
        <c:auto val="1"/>
        <c:lblOffset val="100"/>
        <c:noMultiLvlLbl val="0"/>
      </c:catAx>
      <c:valAx>
        <c:axId val="502253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47114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0675"/>
          <c:y val="0.45525"/>
          <c:w val="0.18"/>
          <c:h val="0.3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Önkormányzat kiadásai szerkezete 1998-2006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area3DChart>
        <c:grouping val="stacked"/>
        <c:varyColors val="0"/>
        <c:ser>
          <c:idx val="0"/>
          <c:order val="0"/>
          <c:tx>
            <c:strRef>
              <c:f>'[1]Kiadások 98-tól'!$A$90</c:f>
              <c:strCache>
                <c:ptCount val="1"/>
                <c:pt idx="0">
                  <c:v>Bér és járulék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'[1]Kiadások 98-tól'!$B$89:$J$89</c:f>
              <c:str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 terv</c:v>
                </c:pt>
              </c:strCache>
            </c:strRef>
          </c:cat>
          <c:val>
            <c:numRef>
              <c:f>'[1]Kiadások 98-tól'!$B$90:$J$90</c:f>
              <c:numCache>
                <c:ptCount val="9"/>
                <c:pt idx="0">
                  <c:v>4208240</c:v>
                </c:pt>
                <c:pt idx="1">
                  <c:v>4777712</c:v>
                </c:pt>
                <c:pt idx="2">
                  <c:v>4983642</c:v>
                </c:pt>
                <c:pt idx="3">
                  <c:v>5827464</c:v>
                </c:pt>
                <c:pt idx="4">
                  <c:v>7209983</c:v>
                </c:pt>
                <c:pt idx="5">
                  <c:v>9062760</c:v>
                </c:pt>
                <c:pt idx="6">
                  <c:v>9221611</c:v>
                </c:pt>
                <c:pt idx="7">
                  <c:v>9993605</c:v>
                </c:pt>
                <c:pt idx="8">
                  <c:v>10181257</c:v>
                </c:pt>
              </c:numCache>
            </c:numRef>
          </c:val>
        </c:ser>
        <c:ser>
          <c:idx val="1"/>
          <c:order val="1"/>
          <c:tx>
            <c:strRef>
              <c:f>'[1]Kiadások 98-tól'!$A$91</c:f>
              <c:strCache>
                <c:ptCount val="1"/>
                <c:pt idx="0">
                  <c:v>Felhalmozási kiadás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'[1]Kiadások 98-tól'!$B$89:$J$89</c:f>
              <c:str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 terv</c:v>
                </c:pt>
              </c:strCache>
            </c:strRef>
          </c:cat>
          <c:val>
            <c:numRef>
              <c:f>'[1]Kiadások 98-tól'!$B$91:$J$91</c:f>
              <c:numCache>
                <c:ptCount val="9"/>
                <c:pt idx="0">
                  <c:v>2425962</c:v>
                </c:pt>
                <c:pt idx="1">
                  <c:v>1799580</c:v>
                </c:pt>
                <c:pt idx="2">
                  <c:v>2203550</c:v>
                </c:pt>
                <c:pt idx="3">
                  <c:v>5126577</c:v>
                </c:pt>
                <c:pt idx="4">
                  <c:v>3028663</c:v>
                </c:pt>
                <c:pt idx="5">
                  <c:v>1773290</c:v>
                </c:pt>
                <c:pt idx="6">
                  <c:v>2616472</c:v>
                </c:pt>
                <c:pt idx="7">
                  <c:v>4269455</c:v>
                </c:pt>
                <c:pt idx="8">
                  <c:v>6770434</c:v>
                </c:pt>
              </c:numCache>
            </c:numRef>
          </c:val>
        </c:ser>
        <c:ser>
          <c:idx val="2"/>
          <c:order val="2"/>
          <c:tx>
            <c:strRef>
              <c:f>'[1]Kiadások 98-tól'!$A$92</c:f>
              <c:strCache>
                <c:ptCount val="1"/>
                <c:pt idx="0">
                  <c:v>Működési kiadás</c:v>
                </c:pt>
              </c:strCache>
            </c:strRef>
          </c:tx>
          <c:spPr>
            <a:solidFill>
              <a:srgbClr val="FF99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'[1]Kiadások 98-tól'!$B$89:$J$89</c:f>
              <c:str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 terv</c:v>
                </c:pt>
              </c:strCache>
            </c:strRef>
          </c:cat>
          <c:val>
            <c:numRef>
              <c:f>'[1]Kiadások 98-tól'!$B$92:$J$92</c:f>
              <c:numCache>
                <c:ptCount val="9"/>
                <c:pt idx="0">
                  <c:v>4913636</c:v>
                </c:pt>
                <c:pt idx="1">
                  <c:v>5505898</c:v>
                </c:pt>
                <c:pt idx="2">
                  <c:v>7060590</c:v>
                </c:pt>
                <c:pt idx="3">
                  <c:v>9610834</c:v>
                </c:pt>
                <c:pt idx="4">
                  <c:v>9359603</c:v>
                </c:pt>
                <c:pt idx="5">
                  <c:v>11662567</c:v>
                </c:pt>
                <c:pt idx="6">
                  <c:v>8149588</c:v>
                </c:pt>
                <c:pt idx="7">
                  <c:v>10909516</c:v>
                </c:pt>
                <c:pt idx="8">
                  <c:v>7081541</c:v>
                </c:pt>
              </c:numCache>
            </c:numRef>
          </c:val>
        </c:ser>
        <c:axId val="45202798"/>
        <c:axId val="4171999"/>
      </c:area3DChart>
      <c:catAx>
        <c:axId val="45202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71999"/>
        <c:crosses val="autoZero"/>
        <c:auto val="1"/>
        <c:lblOffset val="100"/>
        <c:noMultiLvlLbl val="0"/>
      </c:catAx>
      <c:valAx>
        <c:axId val="41719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0279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Személyi jellegű ráfordítás és az állami támogatás alakulása 2000-2006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'[1]Kiadások 98-tól'!$A$115</c:f>
              <c:strCache>
                <c:ptCount val="1"/>
                <c:pt idx="0">
                  <c:v>Önkormányzati bér és járulék 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'[1]Kiadások 98-tól'!$B$114:$H$114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'[1]Kiadások 98-tól'!$B$115:$H$115</c:f>
              <c:numCache>
                <c:ptCount val="7"/>
                <c:pt idx="0">
                  <c:v>4984</c:v>
                </c:pt>
                <c:pt idx="1">
                  <c:v>5827</c:v>
                </c:pt>
                <c:pt idx="2">
                  <c:v>7210</c:v>
                </c:pt>
                <c:pt idx="3">
                  <c:v>9063</c:v>
                </c:pt>
                <c:pt idx="4">
                  <c:v>9222</c:v>
                </c:pt>
                <c:pt idx="5">
                  <c:v>9994</c:v>
                </c:pt>
                <c:pt idx="6">
                  <c:v>10181</c:v>
                </c:pt>
              </c:numCache>
            </c:numRef>
          </c:val>
        </c:ser>
        <c:ser>
          <c:idx val="1"/>
          <c:order val="1"/>
          <c:tx>
            <c:strRef>
              <c:f>'[1]Kiadások 98-tól'!$A$116</c:f>
              <c:strCache>
                <c:ptCount val="1"/>
                <c:pt idx="0">
                  <c:v>Államtól működésre kapott millió Ft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'[1]Kiadások 98-tól'!$B$114:$H$114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'[1]Kiadások 98-tól'!$B$116:$H$116</c:f>
              <c:numCache>
                <c:ptCount val="7"/>
                <c:pt idx="0">
                  <c:v>6161</c:v>
                </c:pt>
                <c:pt idx="1">
                  <c:v>6389</c:v>
                </c:pt>
                <c:pt idx="2">
                  <c:v>7769</c:v>
                </c:pt>
                <c:pt idx="3">
                  <c:v>9711</c:v>
                </c:pt>
                <c:pt idx="4">
                  <c:v>10442</c:v>
                </c:pt>
                <c:pt idx="5">
                  <c:v>11253</c:v>
                </c:pt>
                <c:pt idx="6">
                  <c:v>9719</c:v>
                </c:pt>
              </c:numCache>
            </c:numRef>
          </c:val>
        </c:ser>
        <c:axId val="37547992"/>
        <c:axId val="2387609"/>
      </c:barChart>
      <c:catAx>
        <c:axId val="37547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7609"/>
        <c:crosses val="autoZero"/>
        <c:auto val="1"/>
        <c:lblOffset val="100"/>
        <c:noMultiLvlLbl val="0"/>
      </c:catAx>
      <c:valAx>
        <c:axId val="23876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547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Intézményi személyi jellegű ráfordítás és az állami támogatások alakulása 2000-2006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'[1]Kiadások 98-tól'!$A$138</c:f>
              <c:strCache>
                <c:ptCount val="1"/>
                <c:pt idx="0">
                  <c:v>Intézményi bér és járulék millió Ft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'[1]Kiadások 98-tól'!$B$137:$H$137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'[1]Kiadások 98-tól'!$B$138:$H$138</c:f>
              <c:numCache>
                <c:ptCount val="7"/>
                <c:pt idx="0">
                  <c:v>4366</c:v>
                </c:pt>
                <c:pt idx="1">
                  <c:v>5007</c:v>
                </c:pt>
                <c:pt idx="2">
                  <c:v>6262</c:v>
                </c:pt>
                <c:pt idx="3">
                  <c:v>7940</c:v>
                </c:pt>
                <c:pt idx="4">
                  <c:v>8101</c:v>
                </c:pt>
                <c:pt idx="5">
                  <c:v>8702</c:v>
                </c:pt>
                <c:pt idx="6">
                  <c:v>8892</c:v>
                </c:pt>
              </c:numCache>
            </c:numRef>
          </c:val>
        </c:ser>
        <c:ser>
          <c:idx val="1"/>
          <c:order val="1"/>
          <c:tx>
            <c:strRef>
              <c:f>'[1]Kiadások 98-tól'!$A$139</c:f>
              <c:strCache>
                <c:ptCount val="1"/>
                <c:pt idx="0">
                  <c:v>Államtól működésre kapott millió Ft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'[1]Kiadások 98-tól'!$B$137:$H$137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'[1]Kiadások 98-tól'!$B$139:$H$139</c:f>
              <c:numCache>
                <c:ptCount val="7"/>
                <c:pt idx="0">
                  <c:v>6161</c:v>
                </c:pt>
                <c:pt idx="1">
                  <c:v>6389</c:v>
                </c:pt>
                <c:pt idx="2">
                  <c:v>7769</c:v>
                </c:pt>
                <c:pt idx="3">
                  <c:v>9711</c:v>
                </c:pt>
                <c:pt idx="4">
                  <c:v>10442</c:v>
                </c:pt>
                <c:pt idx="5">
                  <c:v>11253</c:v>
                </c:pt>
                <c:pt idx="6">
                  <c:v>9719</c:v>
                </c:pt>
              </c:numCache>
            </c:numRef>
          </c:val>
        </c:ser>
        <c:axId val="21488482"/>
        <c:axId val="59178611"/>
      </c:barChart>
      <c:catAx>
        <c:axId val="21488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178611"/>
        <c:crosses val="autoZero"/>
        <c:auto val="1"/>
        <c:lblOffset val="100"/>
        <c:noMultiLvlLbl val="0"/>
      </c:catAx>
      <c:valAx>
        <c:axId val="591786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88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Polgármesteri Hivatal kiadási összetétele 
2000 - 2008. években</a:t>
            </a:r>
          </a:p>
        </c:rich>
      </c:tx>
      <c:layout>
        <c:manualLayout>
          <c:xMode val="factor"/>
          <c:yMode val="factor"/>
          <c:x val="0.022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4125"/>
          <c:w val="0.80525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'3b PH kiad '!$A$223</c:f>
              <c:strCache>
                <c:ptCount val="1"/>
                <c:pt idx="0">
                  <c:v>Bér és járulék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'3b PH kiad '!$B$222:$J$222</c:f>
              <c:numCache/>
            </c:numRef>
          </c:cat>
          <c:val>
            <c:numRef>
              <c:f>'3b PH kiad '!$B$223:$J$223</c:f>
              <c:numCache/>
            </c:numRef>
          </c:val>
        </c:ser>
        <c:ser>
          <c:idx val="1"/>
          <c:order val="1"/>
          <c:tx>
            <c:strRef>
              <c:f>'3b PH kiad '!$A$224</c:f>
              <c:strCache>
                <c:ptCount val="1"/>
                <c:pt idx="0">
                  <c:v>Felhalmozási kiadás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'3b PH kiad '!$B$222:$J$222</c:f>
              <c:numCache/>
            </c:numRef>
          </c:cat>
          <c:val>
            <c:numRef>
              <c:f>'3b PH kiad '!$B$224:$J$224</c:f>
              <c:numCache/>
            </c:numRef>
          </c:val>
        </c:ser>
        <c:ser>
          <c:idx val="2"/>
          <c:order val="2"/>
          <c:tx>
            <c:strRef>
              <c:f>'3b PH kiad '!$A$225</c:f>
              <c:strCache>
                <c:ptCount val="1"/>
                <c:pt idx="0">
                  <c:v>Működési kiadás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'3b PH kiad '!$B$222:$J$222</c:f>
              <c:numCache/>
            </c:numRef>
          </c:cat>
          <c:val>
            <c:numRef>
              <c:f>'3b PH kiad '!$B$225:$J$225</c:f>
              <c:numCache/>
            </c:numRef>
          </c:val>
        </c:ser>
        <c:axId val="62845452"/>
        <c:axId val="28738157"/>
      </c:barChart>
      <c:catAx>
        <c:axId val="62845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8738157"/>
        <c:crosses val="autoZero"/>
        <c:auto val="1"/>
        <c:lblOffset val="100"/>
        <c:noMultiLvlLbl val="0"/>
      </c:catAx>
      <c:valAx>
        <c:axId val="2873815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8454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25"/>
          <c:y val="0.41875"/>
          <c:w val="0.17375"/>
          <c:h val="0.25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4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Működési és felhalmozási forráshiány alakulása      
2000-2008.</a:t>
            </a:r>
          </a:p>
        </c:rich>
      </c:tx>
      <c:layout>
        <c:manualLayout>
          <c:xMode val="factor"/>
          <c:yMode val="factor"/>
          <c:x val="0.0205"/>
          <c:y val="-0.018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475"/>
          <c:w val="0.8445"/>
          <c:h val="0.86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'5.Költségvetési hiány'!$H$92:$I$92</c:f>
              <c:strCache>
                <c:ptCount val="1"/>
                <c:pt idx="0">
                  <c:v>Működési forráshiány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'5.Költségvetési hiány'!$J$91:$R$91</c:f>
              <c:strCache/>
            </c:strRef>
          </c:cat>
          <c:val>
            <c:numRef>
              <c:f>'5.Költségvetési hiány'!$J$92:$R$92</c:f>
              <c:numCache/>
            </c:numRef>
          </c:val>
          <c:shape val="box"/>
        </c:ser>
        <c:ser>
          <c:idx val="1"/>
          <c:order val="1"/>
          <c:tx>
            <c:strRef>
              <c:f>'5.Költségvetési hiány'!$H$93:$I$93</c:f>
              <c:strCache>
                <c:ptCount val="1"/>
                <c:pt idx="0">
                  <c:v>Felhalmozási forráshiány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'5.Költségvetési hiány'!$J$91:$R$91</c:f>
              <c:strCache/>
            </c:strRef>
          </c:cat>
          <c:val>
            <c:numRef>
              <c:f>'5.Költségvetési hiány'!$J$93:$R$93</c:f>
              <c:numCache/>
            </c:numRef>
          </c:val>
          <c:shape val="box"/>
        </c:ser>
        <c:overlap val="100"/>
        <c:shape val="box"/>
        <c:axId val="57316822"/>
        <c:axId val="46089351"/>
      </c:bar3DChart>
      <c:catAx>
        <c:axId val="57316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/>
            </a:pPr>
          </a:p>
        </c:txPr>
        <c:crossAx val="46089351"/>
        <c:crosses val="autoZero"/>
        <c:auto val="1"/>
        <c:lblOffset val="100"/>
        <c:tickLblSkip val="1"/>
        <c:noMultiLvlLbl val="0"/>
      </c:catAx>
      <c:valAx>
        <c:axId val="4608935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73168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"/>
          <c:y val="0.429"/>
          <c:w val="0.15025"/>
          <c:h val="0.2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1695450</xdr:colOff>
      <xdr:row>22</xdr:row>
      <xdr:rowOff>123825</xdr:rowOff>
    </xdr:from>
    <xdr:to>
      <xdr:col>11</xdr:col>
      <xdr:colOff>9525</xdr:colOff>
      <xdr:row>38</xdr:row>
      <xdr:rowOff>180975</xdr:rowOff>
    </xdr:to>
    <xdr:graphicFrame>
      <xdr:nvGraphicFramePr>
        <xdr:cNvPr id="1" name="Chart 10"/>
        <xdr:cNvGraphicFramePr/>
      </xdr:nvGraphicFramePr>
      <xdr:xfrm>
        <a:off x="1695450" y="4829175"/>
        <a:ext cx="91535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1609725</xdr:colOff>
      <xdr:row>56</xdr:row>
      <xdr:rowOff>133350</xdr:rowOff>
    </xdr:from>
    <xdr:to>
      <xdr:col>10</xdr:col>
      <xdr:colOff>1009650</xdr:colOff>
      <xdr:row>83</xdr:row>
      <xdr:rowOff>152400</xdr:rowOff>
    </xdr:to>
    <xdr:graphicFrame>
      <xdr:nvGraphicFramePr>
        <xdr:cNvPr id="2" name="Chart 13"/>
        <xdr:cNvGraphicFramePr/>
      </xdr:nvGraphicFramePr>
      <xdr:xfrm>
        <a:off x="1609725" y="12820650"/>
        <a:ext cx="9191625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1752600</xdr:colOff>
      <xdr:row>168</xdr:row>
      <xdr:rowOff>28575</xdr:rowOff>
    </xdr:from>
    <xdr:to>
      <xdr:col>10</xdr:col>
      <xdr:colOff>1009650</xdr:colOff>
      <xdr:row>195</xdr:row>
      <xdr:rowOff>47625</xdr:rowOff>
    </xdr:to>
    <xdr:graphicFrame>
      <xdr:nvGraphicFramePr>
        <xdr:cNvPr id="3" name="Chart 14"/>
        <xdr:cNvGraphicFramePr/>
      </xdr:nvGraphicFramePr>
      <xdr:xfrm>
        <a:off x="1752600" y="31946850"/>
        <a:ext cx="9048750" cy="4391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1657350</xdr:colOff>
      <xdr:row>128</xdr:row>
      <xdr:rowOff>76200</xdr:rowOff>
    </xdr:from>
    <xdr:to>
      <xdr:col>10</xdr:col>
      <xdr:colOff>1009650</xdr:colOff>
      <xdr:row>151</xdr:row>
      <xdr:rowOff>38100</xdr:rowOff>
    </xdr:to>
    <xdr:graphicFrame>
      <xdr:nvGraphicFramePr>
        <xdr:cNvPr id="4" name="Chart 15"/>
        <xdr:cNvGraphicFramePr/>
      </xdr:nvGraphicFramePr>
      <xdr:xfrm>
        <a:off x="1657350" y="24679275"/>
        <a:ext cx="9144000" cy="3686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103</xdr:row>
      <xdr:rowOff>142875</xdr:rowOff>
    </xdr:from>
    <xdr:to>
      <xdr:col>6</xdr:col>
      <xdr:colOff>142875</xdr:colOff>
      <xdr:row>121</xdr:row>
      <xdr:rowOff>142875</xdr:rowOff>
    </xdr:to>
    <xdr:graphicFrame>
      <xdr:nvGraphicFramePr>
        <xdr:cNvPr id="1" name="Chart 1"/>
        <xdr:cNvGraphicFramePr/>
      </xdr:nvGraphicFramePr>
      <xdr:xfrm>
        <a:off x="952500" y="3000375"/>
        <a:ext cx="5162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1238250</xdr:colOff>
      <xdr:row>126</xdr:row>
      <xdr:rowOff>114300</xdr:rowOff>
    </xdr:from>
    <xdr:to>
      <xdr:col>6</xdr:col>
      <xdr:colOff>266700</xdr:colOff>
      <xdr:row>144</xdr:row>
      <xdr:rowOff>0</xdr:rowOff>
    </xdr:to>
    <xdr:graphicFrame>
      <xdr:nvGraphicFramePr>
        <xdr:cNvPr id="2" name="Chart 2"/>
        <xdr:cNvGraphicFramePr/>
      </xdr:nvGraphicFramePr>
      <xdr:xfrm>
        <a:off x="1238250" y="3000375"/>
        <a:ext cx="5000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1228725</xdr:colOff>
      <xdr:row>150</xdr:row>
      <xdr:rowOff>0</xdr:rowOff>
    </xdr:from>
    <xdr:to>
      <xdr:col>6</xdr:col>
      <xdr:colOff>409575</xdr:colOff>
      <xdr:row>168</xdr:row>
      <xdr:rowOff>38100</xdr:rowOff>
    </xdr:to>
    <xdr:graphicFrame>
      <xdr:nvGraphicFramePr>
        <xdr:cNvPr id="3" name="Chart 3"/>
        <xdr:cNvGraphicFramePr/>
      </xdr:nvGraphicFramePr>
      <xdr:xfrm>
        <a:off x="1228725" y="3000375"/>
        <a:ext cx="5153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1409700</xdr:colOff>
      <xdr:row>187</xdr:row>
      <xdr:rowOff>19050</xdr:rowOff>
    </xdr:from>
    <xdr:to>
      <xdr:col>8</xdr:col>
      <xdr:colOff>695325</xdr:colOff>
      <xdr:row>210</xdr:row>
      <xdr:rowOff>19050</xdr:rowOff>
    </xdr:to>
    <xdr:graphicFrame>
      <xdr:nvGraphicFramePr>
        <xdr:cNvPr id="4" name="Chart 4"/>
        <xdr:cNvGraphicFramePr/>
      </xdr:nvGraphicFramePr>
      <xdr:xfrm>
        <a:off x="1409700" y="3343275"/>
        <a:ext cx="6934200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18</xdr:row>
      <xdr:rowOff>38100</xdr:rowOff>
    </xdr:from>
    <xdr:to>
      <xdr:col>10</xdr:col>
      <xdr:colOff>257175</xdr:colOff>
      <xdr:row>39</xdr:row>
      <xdr:rowOff>0</xdr:rowOff>
    </xdr:to>
    <xdr:graphicFrame>
      <xdr:nvGraphicFramePr>
        <xdr:cNvPr id="1" name="Chart 3"/>
        <xdr:cNvGraphicFramePr/>
      </xdr:nvGraphicFramePr>
      <xdr:xfrm>
        <a:off x="704850" y="3667125"/>
        <a:ext cx="66198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rajcsnedf\Local%20Settings\Temporary%20Internet%20Files\Content.IE5\AB6LA58X\&#193;tvil&#225;g&#237;t&#225;s%20Krajcsn&#233;%20feldolgoz&#225;s%20utols&#243;%20t&#225;mogat&#225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kumentumok\Excel\Menyus\P&#233;nz&#252;gyielemz&#233;s\P&#252;modell\M_V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Excel\Menyus\P&#233;nz&#252;gyielemz&#233;s\P&#252;modell\M_V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őbb mutatók 1."/>
      <sheetName val="Bevételek 98-tól"/>
      <sheetName val="Bevételek index %munka"/>
      <sheetName val="Vagyonhasznosítás bevét 98-tól"/>
      <sheetName val="helyi adó 1998-2002 "/>
      <sheetName val="Kiadások 98-tól"/>
      <sheetName val="Költségvetési hiány"/>
      <sheetName val="Norm. munka"/>
      <sheetName val="Hitelállomány"/>
      <sheetName val=" köv-köt"/>
      <sheetName val="Intézményi kiadások és támogat."/>
      <sheetName val="bejárók 2005-2006"/>
      <sheetName val="Üzletrészek"/>
      <sheetName val="Részesedések"/>
      <sheetName val="Vagyon alakulása"/>
      <sheetName val="bejárók 2005"/>
      <sheetName val="bejárók 2006"/>
      <sheetName val="B függelék"/>
    </sheetNames>
    <sheetDataSet>
      <sheetData sheetId="5">
        <row r="89">
          <cell r="B89">
            <v>1998</v>
          </cell>
          <cell r="C89">
            <v>1999</v>
          </cell>
          <cell r="D89">
            <v>2000</v>
          </cell>
          <cell r="E89">
            <v>2001</v>
          </cell>
          <cell r="F89">
            <v>2002</v>
          </cell>
          <cell r="G89">
            <v>2003</v>
          </cell>
          <cell r="H89">
            <v>2004</v>
          </cell>
          <cell r="I89">
            <v>2005</v>
          </cell>
          <cell r="J89" t="str">
            <v>2006 terv</v>
          </cell>
        </row>
        <row r="90">
          <cell r="A90" t="str">
            <v>Bér és járulék</v>
          </cell>
          <cell r="B90">
            <v>4208240</v>
          </cell>
          <cell r="C90">
            <v>4777712</v>
          </cell>
          <cell r="D90">
            <v>4983642</v>
          </cell>
          <cell r="E90">
            <v>5827464</v>
          </cell>
          <cell r="F90">
            <v>7209983</v>
          </cell>
          <cell r="G90">
            <v>9062760</v>
          </cell>
          <cell r="H90">
            <v>9221611</v>
          </cell>
          <cell r="I90">
            <v>9993605</v>
          </cell>
          <cell r="J90">
            <v>10181257</v>
          </cell>
        </row>
        <row r="91">
          <cell r="A91" t="str">
            <v>Felhalmozási kiadás</v>
          </cell>
          <cell r="B91">
            <v>2425962</v>
          </cell>
          <cell r="C91">
            <v>1799580</v>
          </cell>
          <cell r="D91">
            <v>2203550</v>
          </cell>
          <cell r="E91">
            <v>5126577</v>
          </cell>
          <cell r="F91">
            <v>3028663</v>
          </cell>
          <cell r="G91">
            <v>1773290</v>
          </cell>
          <cell r="H91">
            <v>2616472</v>
          </cell>
          <cell r="I91">
            <v>4269455</v>
          </cell>
          <cell r="J91">
            <v>6770434</v>
          </cell>
        </row>
        <row r="92">
          <cell r="A92" t="str">
            <v>Működési kiadás</v>
          </cell>
          <cell r="B92">
            <v>4913636</v>
          </cell>
          <cell r="C92">
            <v>5505898</v>
          </cell>
          <cell r="D92">
            <v>7060590</v>
          </cell>
          <cell r="E92">
            <v>9610834</v>
          </cell>
          <cell r="F92">
            <v>9359603</v>
          </cell>
          <cell r="G92">
            <v>11662567</v>
          </cell>
          <cell r="H92">
            <v>8149588</v>
          </cell>
          <cell r="I92">
            <v>10909516</v>
          </cell>
          <cell r="J92">
            <v>7081541</v>
          </cell>
        </row>
        <row r="114">
          <cell r="B114">
            <v>2000</v>
          </cell>
          <cell r="C114">
            <v>2001</v>
          </cell>
          <cell r="D114">
            <v>2002</v>
          </cell>
          <cell r="E114">
            <v>2003</v>
          </cell>
          <cell r="F114">
            <v>2004</v>
          </cell>
          <cell r="G114">
            <v>2005</v>
          </cell>
          <cell r="H114">
            <v>2006</v>
          </cell>
        </row>
        <row r="115">
          <cell r="A115" t="str">
            <v>Önkormányzati bér és járulék </v>
          </cell>
          <cell r="B115">
            <v>4984</v>
          </cell>
          <cell r="C115">
            <v>5827</v>
          </cell>
          <cell r="D115">
            <v>7210</v>
          </cell>
          <cell r="E115">
            <v>9063</v>
          </cell>
          <cell r="F115">
            <v>9222</v>
          </cell>
          <cell r="G115">
            <v>9994</v>
          </cell>
          <cell r="H115">
            <v>10181</v>
          </cell>
        </row>
        <row r="116">
          <cell r="A116" t="str">
            <v>Államtól működésre kapott millió Ft</v>
          </cell>
          <cell r="B116">
            <v>6161</v>
          </cell>
          <cell r="C116">
            <v>6389</v>
          </cell>
          <cell r="D116">
            <v>7769</v>
          </cell>
          <cell r="E116">
            <v>9711</v>
          </cell>
          <cell r="F116">
            <v>10442</v>
          </cell>
          <cell r="G116">
            <v>11253</v>
          </cell>
          <cell r="H116">
            <v>9719</v>
          </cell>
        </row>
        <row r="137">
          <cell r="B137">
            <v>2000</v>
          </cell>
          <cell r="C137">
            <v>2001</v>
          </cell>
          <cell r="D137">
            <v>2002</v>
          </cell>
          <cell r="E137">
            <v>2003</v>
          </cell>
          <cell r="F137">
            <v>2004</v>
          </cell>
          <cell r="G137">
            <v>2005</v>
          </cell>
          <cell r="H137">
            <v>2006</v>
          </cell>
        </row>
        <row r="138">
          <cell r="A138" t="str">
            <v>Intézményi bér és járulék millió Ft</v>
          </cell>
          <cell r="B138">
            <v>4366</v>
          </cell>
          <cell r="C138">
            <v>5007</v>
          </cell>
          <cell r="D138">
            <v>6262</v>
          </cell>
          <cell r="E138">
            <v>7940</v>
          </cell>
          <cell r="F138">
            <v>8101</v>
          </cell>
          <cell r="G138">
            <v>8702</v>
          </cell>
          <cell r="H138">
            <v>8892</v>
          </cell>
        </row>
        <row r="139">
          <cell r="A139" t="str">
            <v>Államtól működésre kapott millió Ft</v>
          </cell>
          <cell r="B139">
            <v>6161</v>
          </cell>
          <cell r="C139">
            <v>6389</v>
          </cell>
          <cell r="D139">
            <v>7769</v>
          </cell>
          <cell r="E139">
            <v>9711</v>
          </cell>
          <cell r="F139">
            <v>10442</v>
          </cell>
          <cell r="G139">
            <v>11253</v>
          </cell>
          <cell r="H139">
            <v>9719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AA251"/>
  <sheetViews>
    <sheetView tabSelected="1" zoomScale="80" zoomScaleNormal="80" workbookViewId="0" topLeftCell="A184">
      <selection activeCell="F160" sqref="F160"/>
    </sheetView>
  </sheetViews>
  <sheetFormatPr defaultColWidth="9.140625" defaultRowHeight="12.75"/>
  <cols>
    <col min="1" max="1" width="36.8515625" style="27" customWidth="1"/>
    <col min="2" max="3" width="12.57421875" style="27" hidden="1" customWidth="1"/>
    <col min="4" max="11" width="15.7109375" style="27" customWidth="1"/>
    <col min="12" max="12" width="14.00390625" style="27" customWidth="1"/>
    <col min="13" max="14" width="9.140625" style="27" customWidth="1"/>
    <col min="15" max="15" width="36.7109375" style="27" customWidth="1"/>
    <col min="16" max="26" width="11.7109375" style="27" customWidth="1"/>
    <col min="27" max="16384" width="9.140625" style="27" customWidth="1"/>
  </cols>
  <sheetData>
    <row r="2" spans="1:12" ht="15.75">
      <c r="A2" s="192" t="s">
        <v>68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4" spans="10:12" ht="12.75">
      <c r="J4" s="38"/>
      <c r="L4" s="29" t="s">
        <v>15</v>
      </c>
    </row>
    <row r="5" spans="1:12" ht="18.75" customHeight="1">
      <c r="A5" s="197" t="s">
        <v>58</v>
      </c>
      <c r="B5" s="153" t="s">
        <v>37</v>
      </c>
      <c r="C5" s="154"/>
      <c r="D5" s="203" t="s">
        <v>69</v>
      </c>
      <c r="E5" s="203"/>
      <c r="F5" s="203"/>
      <c r="G5" s="203"/>
      <c r="H5" s="203"/>
      <c r="I5" s="203"/>
      <c r="J5" s="204"/>
      <c r="K5" s="131" t="s">
        <v>35</v>
      </c>
      <c r="L5" s="132" t="s">
        <v>35</v>
      </c>
    </row>
    <row r="6" spans="1:12" ht="18.75" customHeight="1">
      <c r="A6" s="198"/>
      <c r="B6" s="7">
        <v>1998</v>
      </c>
      <c r="C6" s="7">
        <v>1999</v>
      </c>
      <c r="D6" s="7" t="s">
        <v>11</v>
      </c>
      <c r="E6" s="7" t="s">
        <v>12</v>
      </c>
      <c r="F6" s="7" t="s">
        <v>13</v>
      </c>
      <c r="G6" s="7" t="s">
        <v>65</v>
      </c>
      <c r="H6" s="7" t="s">
        <v>66</v>
      </c>
      <c r="I6" s="7" t="s">
        <v>67</v>
      </c>
      <c r="J6" s="7" t="s">
        <v>1</v>
      </c>
      <c r="K6" s="7" t="s">
        <v>14</v>
      </c>
      <c r="L6" s="133" t="s">
        <v>2</v>
      </c>
    </row>
    <row r="7" spans="1:12" ht="18.75" customHeight="1">
      <c r="A7" s="134" t="s">
        <v>38</v>
      </c>
      <c r="B7" s="32">
        <v>4208240</v>
      </c>
      <c r="C7" s="32">
        <v>4777712</v>
      </c>
      <c r="D7" s="32">
        <v>4983642</v>
      </c>
      <c r="E7" s="32">
        <v>5827464</v>
      </c>
      <c r="F7" s="32">
        <v>7209983</v>
      </c>
      <c r="G7" s="32">
        <v>9062760</v>
      </c>
      <c r="H7" s="32">
        <v>9221611</v>
      </c>
      <c r="I7" s="32">
        <v>9993605</v>
      </c>
      <c r="J7" s="31">
        <v>10414965</v>
      </c>
      <c r="K7" s="31">
        <v>10037826</v>
      </c>
      <c r="L7" s="105">
        <v>9522097</v>
      </c>
    </row>
    <row r="8" spans="1:12" ht="18.75" customHeight="1">
      <c r="A8" s="109" t="s">
        <v>39</v>
      </c>
      <c r="B8" s="34">
        <v>2425962</v>
      </c>
      <c r="C8" s="34">
        <v>1799580</v>
      </c>
      <c r="D8" s="34">
        <v>2203550</v>
      </c>
      <c r="E8" s="34">
        <v>5126577</v>
      </c>
      <c r="F8" s="34">
        <v>3028663</v>
      </c>
      <c r="G8" s="34">
        <v>1773290</v>
      </c>
      <c r="H8" s="34">
        <v>2616472</v>
      </c>
      <c r="I8" s="34">
        <v>4269455</v>
      </c>
      <c r="J8" s="34">
        <v>6084835</v>
      </c>
      <c r="K8" s="34">
        <v>3711688</v>
      </c>
      <c r="L8" s="35">
        <v>2758493</v>
      </c>
    </row>
    <row r="9" spans="1:12" ht="18.75" customHeight="1">
      <c r="A9" s="135" t="s">
        <v>40</v>
      </c>
      <c r="B9" s="79">
        <v>4913636</v>
      </c>
      <c r="C9" s="79">
        <v>5505898</v>
      </c>
      <c r="D9" s="79">
        <v>7060590</v>
      </c>
      <c r="E9" s="79">
        <v>9610834</v>
      </c>
      <c r="F9" s="79">
        <v>9359603</v>
      </c>
      <c r="G9" s="79">
        <v>11662567</v>
      </c>
      <c r="H9" s="79">
        <v>8149588</v>
      </c>
      <c r="I9" s="79">
        <v>10909516</v>
      </c>
      <c r="J9" s="79">
        <f>J10-J8-J7</f>
        <v>12309215</v>
      </c>
      <c r="K9" s="79">
        <f>K10-K8-K7</f>
        <v>7909400</v>
      </c>
      <c r="L9" s="127">
        <f>L10-L8-L7</f>
        <v>8581165</v>
      </c>
    </row>
    <row r="10" spans="1:15" ht="18.75" customHeight="1">
      <c r="A10" s="122" t="s">
        <v>41</v>
      </c>
      <c r="B10" s="129">
        <v>11547838</v>
      </c>
      <c r="C10" s="129">
        <v>12083190</v>
      </c>
      <c r="D10" s="129">
        <v>14247782</v>
      </c>
      <c r="E10" s="129">
        <v>20564875</v>
      </c>
      <c r="F10" s="129">
        <v>19598249</v>
      </c>
      <c r="G10" s="129">
        <v>22498617</v>
      </c>
      <c r="H10" s="129">
        <v>19987671</v>
      </c>
      <c r="I10" s="129">
        <v>25172576</v>
      </c>
      <c r="J10" s="129">
        <v>28809015</v>
      </c>
      <c r="K10" s="129">
        <v>21658914</v>
      </c>
      <c r="L10" s="130">
        <v>20861755</v>
      </c>
      <c r="O10" s="113"/>
    </row>
    <row r="11" spans="1:11" ht="12.7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23"/>
    </row>
    <row r="12" spans="1:11" ht="12.7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23"/>
    </row>
    <row r="13" spans="1:11" ht="15.75">
      <c r="A13" s="191" t="s">
        <v>4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</row>
    <row r="14" spans="1:10" ht="12.75">
      <c r="A14" s="38"/>
      <c r="B14" s="38"/>
      <c r="C14" s="38"/>
      <c r="D14" s="38"/>
      <c r="E14" s="38"/>
      <c r="F14" s="38"/>
      <c r="G14" s="38"/>
      <c r="H14" s="38"/>
      <c r="I14" s="38"/>
      <c r="J14" s="29"/>
    </row>
    <row r="15" spans="1:12" ht="18.75" customHeight="1">
      <c r="A15" s="197" t="s">
        <v>58</v>
      </c>
      <c r="B15" s="194" t="s">
        <v>69</v>
      </c>
      <c r="C15" s="195"/>
      <c r="D15" s="195"/>
      <c r="E15" s="195"/>
      <c r="F15" s="195"/>
      <c r="G15" s="195"/>
      <c r="H15" s="195"/>
      <c r="I15" s="195"/>
      <c r="J15" s="196"/>
      <c r="K15" s="131" t="s">
        <v>35</v>
      </c>
      <c r="L15" s="132" t="s">
        <v>35</v>
      </c>
    </row>
    <row r="16" spans="1:12" ht="18.75" customHeight="1">
      <c r="A16" s="198"/>
      <c r="B16" s="7">
        <v>1998</v>
      </c>
      <c r="C16" s="7">
        <v>1999</v>
      </c>
      <c r="D16" s="7" t="s">
        <v>11</v>
      </c>
      <c r="E16" s="7" t="s">
        <v>12</v>
      </c>
      <c r="F16" s="7" t="s">
        <v>13</v>
      </c>
      <c r="G16" s="7" t="s">
        <v>65</v>
      </c>
      <c r="H16" s="7" t="s">
        <v>66</v>
      </c>
      <c r="I16" s="7" t="s">
        <v>67</v>
      </c>
      <c r="J16" s="7" t="s">
        <v>1</v>
      </c>
      <c r="K16" s="7" t="s">
        <v>14</v>
      </c>
      <c r="L16" s="133" t="s">
        <v>2</v>
      </c>
    </row>
    <row r="17" spans="1:12" ht="18.75" customHeight="1">
      <c r="A17" s="134" t="s">
        <v>46</v>
      </c>
      <c r="B17" s="43">
        <f aca="true" t="shared" si="0" ref="B17:J17">B7/B$10</f>
        <v>0.36441799755071036</v>
      </c>
      <c r="C17" s="43">
        <f t="shared" si="0"/>
        <v>0.39540154545281503</v>
      </c>
      <c r="D17" s="43">
        <f t="shared" si="0"/>
        <v>0.34978370668501246</v>
      </c>
      <c r="E17" s="43">
        <f t="shared" si="0"/>
        <v>0.2833697749196141</v>
      </c>
      <c r="F17" s="43">
        <f t="shared" si="0"/>
        <v>0.36788914152483726</v>
      </c>
      <c r="G17" s="43">
        <f t="shared" si="0"/>
        <v>0.40281409297291476</v>
      </c>
      <c r="H17" s="43">
        <f t="shared" si="0"/>
        <v>0.46136495842862335</v>
      </c>
      <c r="I17" s="43">
        <f t="shared" si="0"/>
        <v>0.3970036678010228</v>
      </c>
      <c r="J17" s="43">
        <f t="shared" si="0"/>
        <v>0.36151756663669343</v>
      </c>
      <c r="K17" s="43">
        <f>K7/$K$10</f>
        <v>0.4634501065011847</v>
      </c>
      <c r="L17" s="102">
        <f>L7/$L$10</f>
        <v>0.4564379650705322</v>
      </c>
    </row>
    <row r="18" spans="1:12" ht="18.75" customHeight="1">
      <c r="A18" s="109" t="s">
        <v>47</v>
      </c>
      <c r="B18" s="47">
        <f aca="true" t="shared" si="1" ref="B18:J18">B8/B$10</f>
        <v>0.21007932393925166</v>
      </c>
      <c r="C18" s="47">
        <f t="shared" si="1"/>
        <v>0.1489325252685756</v>
      </c>
      <c r="D18" s="47">
        <f t="shared" si="1"/>
        <v>0.1546591602819302</v>
      </c>
      <c r="E18" s="47">
        <f t="shared" si="1"/>
        <v>0.24928802144433165</v>
      </c>
      <c r="F18" s="47">
        <f t="shared" si="1"/>
        <v>0.15453742831821354</v>
      </c>
      <c r="G18" s="47">
        <f t="shared" si="1"/>
        <v>0.07881773355224457</v>
      </c>
      <c r="H18" s="47">
        <f t="shared" si="1"/>
        <v>0.13090429595324038</v>
      </c>
      <c r="I18" s="47">
        <f t="shared" si="1"/>
        <v>0.1696073933792076</v>
      </c>
      <c r="J18" s="47">
        <f t="shared" si="1"/>
        <v>0.21121287902415267</v>
      </c>
      <c r="K18" s="47">
        <f>K8/$K$10</f>
        <v>0.1713699957440156</v>
      </c>
      <c r="L18" s="102">
        <f>L8/$L$10</f>
        <v>0.13222727426335895</v>
      </c>
    </row>
    <row r="19" spans="1:12" ht="18.75" customHeight="1">
      <c r="A19" s="135" t="s">
        <v>48</v>
      </c>
      <c r="B19" s="51">
        <f aca="true" t="shared" si="2" ref="B19:J19">B9/B$10</f>
        <v>0.425502678510038</v>
      </c>
      <c r="C19" s="51">
        <f t="shared" si="2"/>
        <v>0.4556659292786094</v>
      </c>
      <c r="D19" s="51">
        <f t="shared" si="2"/>
        <v>0.4955571330330574</v>
      </c>
      <c r="E19" s="51">
        <f t="shared" si="2"/>
        <v>0.4673422036360542</v>
      </c>
      <c r="F19" s="51">
        <f t="shared" si="2"/>
        <v>0.47757343015694925</v>
      </c>
      <c r="G19" s="51">
        <f t="shared" si="2"/>
        <v>0.5183681734748407</v>
      </c>
      <c r="H19" s="51">
        <f t="shared" si="2"/>
        <v>0.4077307456181363</v>
      </c>
      <c r="I19" s="51">
        <f t="shared" si="2"/>
        <v>0.4333889388197696</v>
      </c>
      <c r="J19" s="51">
        <f t="shared" si="2"/>
        <v>0.4272695543391539</v>
      </c>
      <c r="K19" s="51">
        <f>K9/$K$10</f>
        <v>0.3651798977547997</v>
      </c>
      <c r="L19" s="102">
        <f>L9/$L$10</f>
        <v>0.41133476066610886</v>
      </c>
    </row>
    <row r="20" spans="1:12" ht="18.75" customHeight="1">
      <c r="A20" s="122" t="s">
        <v>49</v>
      </c>
      <c r="B20" s="103">
        <f>SUM(B17:B19)</f>
        <v>1</v>
      </c>
      <c r="C20" s="103">
        <f aca="true" t="shared" si="3" ref="C20:L20">SUM(C17:C19)</f>
        <v>1</v>
      </c>
      <c r="D20" s="103">
        <f t="shared" si="3"/>
        <v>1</v>
      </c>
      <c r="E20" s="103">
        <f t="shared" si="3"/>
        <v>1</v>
      </c>
      <c r="F20" s="103">
        <f t="shared" si="3"/>
        <v>1</v>
      </c>
      <c r="G20" s="103">
        <f t="shared" si="3"/>
        <v>1</v>
      </c>
      <c r="H20" s="103">
        <f t="shared" si="3"/>
        <v>1</v>
      </c>
      <c r="I20" s="103">
        <f t="shared" si="3"/>
        <v>1</v>
      </c>
      <c r="J20" s="103">
        <f t="shared" si="3"/>
        <v>1</v>
      </c>
      <c r="K20" s="103">
        <f t="shared" si="3"/>
        <v>1</v>
      </c>
      <c r="L20" s="104">
        <f t="shared" si="3"/>
        <v>1</v>
      </c>
    </row>
    <row r="21" spans="1:12" ht="18.75" customHeight="1">
      <c r="A21" s="38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</row>
    <row r="22" spans="1:10" ht="18.75" customHeight="1">
      <c r="A22" s="38"/>
      <c r="B22" s="55"/>
      <c r="C22" s="55"/>
      <c r="D22" s="55"/>
      <c r="E22" s="55"/>
      <c r="F22" s="55"/>
      <c r="G22" s="55"/>
      <c r="H22" s="55"/>
      <c r="I22" s="55"/>
      <c r="J22" s="55"/>
    </row>
    <row r="23" spans="1:10" ht="18.75" customHeight="1">
      <c r="A23" s="38"/>
      <c r="B23" s="55"/>
      <c r="C23" s="55"/>
      <c r="D23" s="55"/>
      <c r="E23" s="55"/>
      <c r="F23" s="55"/>
      <c r="G23" s="55"/>
      <c r="H23" s="55"/>
      <c r="I23" s="55"/>
      <c r="J23" s="55"/>
    </row>
    <row r="24" spans="1:10" ht="18.75" customHeight="1">
      <c r="A24" s="38"/>
      <c r="B24" s="55"/>
      <c r="C24" s="55"/>
      <c r="D24" s="55"/>
      <c r="E24" s="55"/>
      <c r="F24" s="55"/>
      <c r="G24" s="55"/>
      <c r="H24" s="55"/>
      <c r="I24" s="55"/>
      <c r="J24" s="55"/>
    </row>
    <row r="25" spans="1:10" ht="18.75" customHeight="1">
      <c r="A25" s="38"/>
      <c r="B25" s="55"/>
      <c r="C25" s="55"/>
      <c r="D25" s="55"/>
      <c r="E25" s="55"/>
      <c r="F25" s="55"/>
      <c r="G25" s="55"/>
      <c r="H25" s="55"/>
      <c r="I25" s="55"/>
      <c r="J25" s="55"/>
    </row>
    <row r="26" spans="1:10" ht="18.75" customHeight="1">
      <c r="A26" s="38"/>
      <c r="B26" s="55"/>
      <c r="C26" s="55"/>
      <c r="D26" s="55"/>
      <c r="E26" s="55"/>
      <c r="F26" s="55"/>
      <c r="G26" s="55"/>
      <c r="H26" s="55"/>
      <c r="I26" s="55"/>
      <c r="J26" s="55"/>
    </row>
    <row r="27" spans="1:10" ht="18.75" customHeight="1">
      <c r="A27" s="38"/>
      <c r="B27" s="55"/>
      <c r="C27" s="55"/>
      <c r="D27" s="55"/>
      <c r="E27" s="55"/>
      <c r="F27" s="55"/>
      <c r="G27" s="55"/>
      <c r="H27" s="55"/>
      <c r="I27" s="55"/>
      <c r="J27" s="55"/>
    </row>
    <row r="28" spans="1:10" ht="18.75" customHeight="1">
      <c r="A28" s="38"/>
      <c r="B28" s="55"/>
      <c r="C28" s="55"/>
      <c r="D28" s="55"/>
      <c r="E28" s="55"/>
      <c r="F28" s="55"/>
      <c r="G28" s="55"/>
      <c r="H28" s="55"/>
      <c r="I28" s="55"/>
      <c r="J28" s="55"/>
    </row>
    <row r="29" spans="1:10" ht="18.75" customHeight="1">
      <c r="A29" s="38"/>
      <c r="B29" s="55"/>
      <c r="C29" s="55"/>
      <c r="D29" s="55"/>
      <c r="E29" s="55"/>
      <c r="F29" s="55"/>
      <c r="G29" s="55"/>
      <c r="H29" s="55"/>
      <c r="I29" s="55"/>
      <c r="J29" s="55"/>
    </row>
    <row r="30" spans="1:10" ht="18.75" customHeight="1">
      <c r="A30" s="38"/>
      <c r="B30" s="55"/>
      <c r="C30" s="55"/>
      <c r="D30" s="55"/>
      <c r="E30" s="55"/>
      <c r="F30" s="55"/>
      <c r="G30" s="55"/>
      <c r="H30" s="55"/>
      <c r="I30" s="55"/>
      <c r="J30" s="55"/>
    </row>
    <row r="31" spans="1:10" ht="18.75" customHeight="1">
      <c r="A31" s="38"/>
      <c r="B31" s="55"/>
      <c r="C31" s="55"/>
      <c r="D31" s="55"/>
      <c r="E31" s="55"/>
      <c r="F31" s="55"/>
      <c r="G31" s="55"/>
      <c r="H31" s="55"/>
      <c r="I31" s="55"/>
      <c r="J31" s="55"/>
    </row>
    <row r="32" spans="1:10" ht="18.75" customHeight="1">
      <c r="A32" s="38"/>
      <c r="B32" s="55"/>
      <c r="C32" s="55"/>
      <c r="D32" s="55"/>
      <c r="E32" s="55"/>
      <c r="F32" s="55"/>
      <c r="G32" s="55"/>
      <c r="H32" s="55"/>
      <c r="I32" s="55"/>
      <c r="J32" s="55"/>
    </row>
    <row r="33" spans="1:10" ht="18.75" customHeight="1">
      <c r="A33" s="38"/>
      <c r="B33" s="55"/>
      <c r="C33" s="55"/>
      <c r="D33" s="55"/>
      <c r="E33" s="55"/>
      <c r="F33" s="55"/>
      <c r="G33" s="55"/>
      <c r="H33" s="55"/>
      <c r="I33" s="55"/>
      <c r="J33" s="55"/>
    </row>
    <row r="34" spans="1:10" ht="18.75" customHeight="1">
      <c r="A34" s="38"/>
      <c r="B34" s="55"/>
      <c r="C34" s="55"/>
      <c r="D34" s="55"/>
      <c r="E34" s="55"/>
      <c r="F34" s="55"/>
      <c r="G34" s="55"/>
      <c r="H34" s="55"/>
      <c r="I34" s="55"/>
      <c r="J34" s="55"/>
    </row>
    <row r="35" spans="1:10" ht="18.75" customHeight="1">
      <c r="A35" s="38"/>
      <c r="B35" s="55"/>
      <c r="C35" s="55"/>
      <c r="D35" s="55"/>
      <c r="E35" s="55"/>
      <c r="F35" s="55"/>
      <c r="G35" s="55"/>
      <c r="H35" s="55"/>
      <c r="I35" s="55"/>
      <c r="J35" s="55"/>
    </row>
    <row r="36" spans="1:10" ht="18.75" customHeight="1">
      <c r="A36" s="38"/>
      <c r="B36" s="55"/>
      <c r="C36" s="55"/>
      <c r="D36" s="55"/>
      <c r="E36" s="55"/>
      <c r="F36" s="55"/>
      <c r="G36" s="55"/>
      <c r="H36" s="55"/>
      <c r="I36" s="55"/>
      <c r="J36" s="55"/>
    </row>
    <row r="37" spans="1:10" ht="18.75" customHeight="1">
      <c r="A37" s="38"/>
      <c r="B37" s="55"/>
      <c r="C37" s="55"/>
      <c r="D37" s="55"/>
      <c r="E37" s="55"/>
      <c r="F37" s="55"/>
      <c r="G37" s="55"/>
      <c r="H37" s="55"/>
      <c r="I37" s="55"/>
      <c r="J37" s="55"/>
    </row>
    <row r="38" spans="1:10" ht="18.75" customHeight="1">
      <c r="A38" s="38"/>
      <c r="B38" s="55"/>
      <c r="C38" s="55"/>
      <c r="D38" s="55"/>
      <c r="E38" s="55"/>
      <c r="F38" s="55"/>
      <c r="G38" s="55"/>
      <c r="H38" s="55"/>
      <c r="I38" s="55"/>
      <c r="J38" s="55"/>
    </row>
    <row r="39" spans="1:10" ht="18.75" customHeight="1">
      <c r="A39" s="38"/>
      <c r="B39" s="55"/>
      <c r="C39" s="55"/>
      <c r="D39" s="55"/>
      <c r="E39" s="55"/>
      <c r="F39" s="55"/>
      <c r="G39" s="55"/>
      <c r="H39" s="55"/>
      <c r="I39" s="55"/>
      <c r="J39" s="55"/>
    </row>
    <row r="40" spans="1:10" ht="18.75" customHeight="1">
      <c r="A40" s="38"/>
      <c r="B40" s="55"/>
      <c r="C40" s="55"/>
      <c r="D40" s="55"/>
      <c r="E40" s="55"/>
      <c r="F40" s="55"/>
      <c r="G40" s="55"/>
      <c r="H40" s="55"/>
      <c r="I40" s="55"/>
      <c r="J40" s="55"/>
    </row>
    <row r="41" spans="1:10" ht="18.75" customHeight="1">
      <c r="A41" s="38"/>
      <c r="B41" s="55"/>
      <c r="C41" s="55"/>
      <c r="D41" s="55"/>
      <c r="E41" s="55"/>
      <c r="F41" s="55"/>
      <c r="G41" s="55"/>
      <c r="H41" s="55"/>
      <c r="I41" s="55"/>
      <c r="J41" s="55"/>
    </row>
    <row r="42" spans="1:10" ht="18.75" customHeight="1">
      <c r="A42" s="38"/>
      <c r="B42" s="55"/>
      <c r="C42" s="55"/>
      <c r="D42" s="55"/>
      <c r="E42" s="55"/>
      <c r="F42" s="55"/>
      <c r="G42" s="55"/>
      <c r="H42" s="55"/>
      <c r="I42" s="55"/>
      <c r="J42" s="55"/>
    </row>
    <row r="43" spans="1:10" ht="18.75" customHeight="1">
      <c r="A43" s="38"/>
      <c r="B43" s="55"/>
      <c r="C43" s="55"/>
      <c r="D43" s="55"/>
      <c r="E43" s="55"/>
      <c r="F43" s="55"/>
      <c r="G43" s="55"/>
      <c r="H43" s="55"/>
      <c r="I43" s="55"/>
      <c r="J43" s="55"/>
    </row>
    <row r="44" spans="1:10" ht="18.75" customHeight="1">
      <c r="A44" s="38"/>
      <c r="B44" s="55"/>
      <c r="C44" s="55"/>
      <c r="D44" s="55"/>
      <c r="E44" s="55"/>
      <c r="F44" s="55"/>
      <c r="G44" s="55"/>
      <c r="H44" s="55"/>
      <c r="I44" s="55"/>
      <c r="J44" s="55"/>
    </row>
    <row r="45" spans="1:10" ht="18.75" customHeight="1">
      <c r="A45" s="38"/>
      <c r="B45" s="55"/>
      <c r="C45" s="55"/>
      <c r="D45" s="55"/>
      <c r="E45" s="55"/>
      <c r="F45" s="55"/>
      <c r="G45" s="55"/>
      <c r="H45" s="55"/>
      <c r="I45" s="55"/>
      <c r="J45" s="55"/>
    </row>
    <row r="46" spans="1:11" ht="18.75" customHeight="1">
      <c r="A46" s="193" t="s">
        <v>79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3"/>
    </row>
    <row r="47" spans="1:11" ht="18.7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1" ht="18.7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2" ht="18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L49" s="29" t="s">
        <v>16</v>
      </c>
    </row>
    <row r="50" spans="1:12" ht="21" customHeight="1">
      <c r="A50" s="19" t="s">
        <v>58</v>
      </c>
      <c r="B50" s="120">
        <v>1998</v>
      </c>
      <c r="C50" s="120">
        <v>1999</v>
      </c>
      <c r="D50" s="120" t="s">
        <v>11</v>
      </c>
      <c r="E50" s="120" t="s">
        <v>12</v>
      </c>
      <c r="F50" s="120" t="s">
        <v>13</v>
      </c>
      <c r="G50" s="120" t="s">
        <v>65</v>
      </c>
      <c r="H50" s="120" t="s">
        <v>66</v>
      </c>
      <c r="I50" s="120" t="s">
        <v>67</v>
      </c>
      <c r="J50" s="120" t="s">
        <v>1</v>
      </c>
      <c r="K50" s="120" t="s">
        <v>14</v>
      </c>
      <c r="L50" s="121" t="s">
        <v>2</v>
      </c>
    </row>
    <row r="51" spans="1:12" ht="21" customHeight="1">
      <c r="A51" s="134" t="s">
        <v>22</v>
      </c>
      <c r="B51" s="32"/>
      <c r="C51" s="32"/>
      <c r="D51" s="32">
        <v>4984</v>
      </c>
      <c r="E51" s="32">
        <v>5827</v>
      </c>
      <c r="F51" s="32">
        <v>7210</v>
      </c>
      <c r="G51" s="32">
        <v>9063</v>
      </c>
      <c r="H51" s="32">
        <v>9222</v>
      </c>
      <c r="I51" s="32">
        <v>9994</v>
      </c>
      <c r="J51" s="31">
        <f>J7/1000</f>
        <v>10414.965</v>
      </c>
      <c r="K51" s="31">
        <v>10038</v>
      </c>
      <c r="L51" s="105">
        <f>L7/1000</f>
        <v>9522.097</v>
      </c>
    </row>
    <row r="52" spans="1:12" ht="21" customHeight="1">
      <c r="A52" s="136" t="s">
        <v>70</v>
      </c>
      <c r="B52" s="137"/>
      <c r="C52" s="137"/>
      <c r="D52" s="79">
        <v>6161</v>
      </c>
      <c r="E52" s="79">
        <v>6389</v>
      </c>
      <c r="F52" s="79">
        <v>7769</v>
      </c>
      <c r="G52" s="79">
        <v>9711</v>
      </c>
      <c r="H52" s="79">
        <v>10442</v>
      </c>
      <c r="I52" s="79">
        <v>11253</v>
      </c>
      <c r="J52" s="79">
        <v>11129</v>
      </c>
      <c r="K52" s="79">
        <v>9374</v>
      </c>
      <c r="L52" s="127">
        <v>8830</v>
      </c>
    </row>
    <row r="53" spans="1:12" ht="21" customHeight="1">
      <c r="A53" s="128" t="s">
        <v>17</v>
      </c>
      <c r="B53" s="138"/>
      <c r="C53" s="138"/>
      <c r="D53" s="103">
        <f>SUM(D51/D52)</f>
        <v>0.8089595844830385</v>
      </c>
      <c r="E53" s="103">
        <f aca="true" t="shared" si="4" ref="E53:L53">SUM(E51/E52)</f>
        <v>0.912036312411958</v>
      </c>
      <c r="F53" s="103">
        <f t="shared" si="4"/>
        <v>0.9280473677435963</v>
      </c>
      <c r="G53" s="103">
        <f t="shared" si="4"/>
        <v>0.933271547729379</v>
      </c>
      <c r="H53" s="103">
        <f t="shared" si="4"/>
        <v>0.8831641447998467</v>
      </c>
      <c r="I53" s="103">
        <f t="shared" si="4"/>
        <v>0.88811872389585</v>
      </c>
      <c r="J53" s="103">
        <f t="shared" si="4"/>
        <v>0.935840147362746</v>
      </c>
      <c r="K53" s="103">
        <f t="shared" si="4"/>
        <v>1.070834222317047</v>
      </c>
      <c r="L53" s="104">
        <f t="shared" si="4"/>
        <v>1.078380181200453</v>
      </c>
    </row>
    <row r="54" spans="1:11" ht="12.7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23"/>
    </row>
    <row r="55" spans="1:11" ht="12.7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23"/>
    </row>
    <row r="56" spans="1:11" ht="12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23"/>
    </row>
    <row r="57" spans="1:11" ht="12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23"/>
    </row>
    <row r="58" spans="1:11" ht="12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23"/>
    </row>
    <row r="59" spans="1:11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23"/>
    </row>
    <row r="60" spans="1:11" ht="12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23"/>
    </row>
    <row r="61" spans="1:11" ht="12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23"/>
    </row>
    <row r="62" spans="1:11" ht="12.7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23"/>
    </row>
    <row r="63" spans="1:11" ht="12.7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23"/>
    </row>
    <row r="64" spans="1:11" ht="12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23"/>
    </row>
    <row r="65" spans="1:11" ht="12.7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23"/>
    </row>
    <row r="66" spans="1:11" ht="12.7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23"/>
    </row>
    <row r="67" spans="1:11" ht="12.7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23"/>
    </row>
    <row r="68" spans="1:11" ht="12.7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23"/>
    </row>
    <row r="69" spans="1:11" ht="12.7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23"/>
    </row>
    <row r="70" spans="1:11" ht="12.7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23"/>
    </row>
    <row r="71" spans="1:11" ht="12.7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23"/>
    </row>
    <row r="72" spans="1:11" ht="12.7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23"/>
    </row>
    <row r="73" spans="1:11" ht="12.7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23"/>
    </row>
    <row r="74" spans="1:11" ht="12.7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23"/>
    </row>
    <row r="75" spans="1:11" ht="12.7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23"/>
    </row>
    <row r="76" spans="1:11" ht="12.7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23"/>
    </row>
    <row r="77" spans="1:11" ht="12.7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23"/>
    </row>
    <row r="78" spans="1:11" ht="12.7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23"/>
    </row>
    <row r="79" spans="1:11" ht="12.7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23"/>
    </row>
    <row r="80" spans="1:11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23"/>
    </row>
    <row r="81" spans="1:11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23"/>
    </row>
    <row r="82" spans="1:11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23"/>
    </row>
    <row r="83" spans="1:11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23"/>
    </row>
    <row r="84" spans="1:11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23"/>
    </row>
    <row r="85" spans="1:11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23"/>
    </row>
    <row r="86" spans="1:11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23"/>
    </row>
    <row r="87" spans="1:11" ht="12.7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23"/>
    </row>
    <row r="88" spans="1:11" ht="12.7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23"/>
    </row>
    <row r="89" spans="1:11" ht="12.7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23"/>
    </row>
    <row r="90" spans="1:11" ht="12.7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23"/>
    </row>
    <row r="91" spans="1:11" ht="12.7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23"/>
    </row>
    <row r="92" spans="1:11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23"/>
    </row>
    <row r="93" spans="1:11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23"/>
    </row>
    <row r="94" spans="1:11" ht="12.7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23"/>
    </row>
    <row r="95" spans="1:11" ht="12.7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23"/>
    </row>
    <row r="96" spans="1:11" ht="12.7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23"/>
    </row>
    <row r="97" spans="1:11" ht="12.7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23"/>
    </row>
    <row r="98" spans="1:11" ht="12.7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23"/>
    </row>
    <row r="99" spans="1:12" ht="15.75">
      <c r="A99" s="191" t="s">
        <v>71</v>
      </c>
      <c r="B99" s="191"/>
      <c r="C99" s="191"/>
      <c r="D99" s="191"/>
      <c r="E99" s="191"/>
      <c r="F99" s="191"/>
      <c r="G99" s="191"/>
      <c r="H99" s="191"/>
      <c r="I99" s="191"/>
      <c r="J99" s="191"/>
      <c r="K99" s="191"/>
      <c r="L99" s="191"/>
    </row>
    <row r="100" spans="1:12" ht="12.7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202" t="s">
        <v>15</v>
      </c>
      <c r="L100" s="202"/>
    </row>
    <row r="101" spans="1:12" ht="13.5" customHeight="1">
      <c r="A101" s="197" t="s">
        <v>58</v>
      </c>
      <c r="B101" s="194" t="s">
        <v>69</v>
      </c>
      <c r="C101" s="195"/>
      <c r="D101" s="195"/>
      <c r="E101" s="195"/>
      <c r="F101" s="195"/>
      <c r="G101" s="195"/>
      <c r="H101" s="195"/>
      <c r="I101" s="195"/>
      <c r="J101" s="196"/>
      <c r="K101" s="131" t="s">
        <v>35</v>
      </c>
      <c r="L101" s="132" t="s">
        <v>35</v>
      </c>
    </row>
    <row r="102" spans="1:12" ht="13.5" customHeight="1">
      <c r="A102" s="198"/>
      <c r="B102" s="7">
        <v>1998</v>
      </c>
      <c r="C102" s="7">
        <v>1999</v>
      </c>
      <c r="D102" s="7" t="s">
        <v>11</v>
      </c>
      <c r="E102" s="7" t="s">
        <v>12</v>
      </c>
      <c r="F102" s="7" t="s">
        <v>13</v>
      </c>
      <c r="G102" s="7" t="s">
        <v>65</v>
      </c>
      <c r="H102" s="7" t="s">
        <v>66</v>
      </c>
      <c r="I102" s="7" t="s">
        <v>67</v>
      </c>
      <c r="J102" s="7" t="s">
        <v>1</v>
      </c>
      <c r="K102" s="7" t="s">
        <v>14</v>
      </c>
      <c r="L102" s="133" t="s">
        <v>2</v>
      </c>
    </row>
    <row r="103" spans="1:12" ht="13.5" customHeight="1">
      <c r="A103" s="199" t="s">
        <v>50</v>
      </c>
      <c r="B103" s="200"/>
      <c r="C103" s="200"/>
      <c r="D103" s="200"/>
      <c r="E103" s="200"/>
      <c r="F103" s="200"/>
      <c r="G103" s="200"/>
      <c r="H103" s="200"/>
      <c r="I103" s="200"/>
      <c r="J103" s="200"/>
      <c r="K103" s="200"/>
      <c r="L103" s="201"/>
    </row>
    <row r="104" spans="1:12" ht="13.5" customHeight="1">
      <c r="A104" s="109" t="s">
        <v>42</v>
      </c>
      <c r="B104" s="34"/>
      <c r="C104" s="34"/>
      <c r="D104" s="34">
        <v>4366171</v>
      </c>
      <c r="E104" s="34">
        <v>5006508</v>
      </c>
      <c r="F104" s="34">
        <v>6262165</v>
      </c>
      <c r="G104" s="34">
        <v>7940378</v>
      </c>
      <c r="H104" s="34">
        <v>8100557</v>
      </c>
      <c r="I104" s="34">
        <v>8702221</v>
      </c>
      <c r="J104" s="34">
        <v>9080532</v>
      </c>
      <c r="K104" s="34">
        <v>9201061</v>
      </c>
      <c r="L104" s="35">
        <v>8096871</v>
      </c>
    </row>
    <row r="105" spans="1:12" ht="13.5" customHeight="1">
      <c r="A105" s="109" t="s">
        <v>43</v>
      </c>
      <c r="B105" s="34"/>
      <c r="C105" s="34"/>
      <c r="D105" s="34">
        <v>396936</v>
      </c>
      <c r="E105" s="34">
        <v>333327</v>
      </c>
      <c r="F105" s="34">
        <v>423093</v>
      </c>
      <c r="G105" s="34">
        <v>338858</v>
      </c>
      <c r="H105" s="34">
        <v>336738</v>
      </c>
      <c r="I105" s="34">
        <v>277090</v>
      </c>
      <c r="J105" s="34">
        <v>464522</v>
      </c>
      <c r="K105" s="34">
        <v>62150</v>
      </c>
      <c r="L105" s="35">
        <v>44700</v>
      </c>
    </row>
    <row r="106" spans="1:12" ht="13.5" customHeight="1">
      <c r="A106" s="135" t="s">
        <v>44</v>
      </c>
      <c r="B106" s="79"/>
      <c r="C106" s="79"/>
      <c r="D106" s="79">
        <v>2371052</v>
      </c>
      <c r="E106" s="79">
        <v>2858261</v>
      </c>
      <c r="F106" s="79">
        <v>2981394</v>
      </c>
      <c r="G106" s="79">
        <v>3198648</v>
      </c>
      <c r="H106" s="79">
        <v>3446249</v>
      </c>
      <c r="I106" s="79">
        <v>3564160</v>
      </c>
      <c r="J106" s="79">
        <f>J107-J105-J104</f>
        <v>3930166</v>
      </c>
      <c r="K106" s="79">
        <v>3235828</v>
      </c>
      <c r="L106" s="166">
        <f>L107-L105-L104</f>
        <v>2917743</v>
      </c>
    </row>
    <row r="107" spans="1:12" ht="13.5" customHeight="1">
      <c r="A107" s="122" t="s">
        <v>45</v>
      </c>
      <c r="B107" s="123"/>
      <c r="C107" s="123"/>
      <c r="D107" s="129">
        <v>7134159</v>
      </c>
      <c r="E107" s="129">
        <v>8198096</v>
      </c>
      <c r="F107" s="129">
        <v>9666652</v>
      </c>
      <c r="G107" s="129">
        <v>11477884</v>
      </c>
      <c r="H107" s="129">
        <v>11883544</v>
      </c>
      <c r="I107" s="129">
        <v>12543471</v>
      </c>
      <c r="J107" s="129">
        <v>13475220</v>
      </c>
      <c r="K107" s="129">
        <f>SUM(K104:K106)</f>
        <v>12499039</v>
      </c>
      <c r="L107" s="130">
        <v>11059314</v>
      </c>
    </row>
    <row r="108" ht="15.75" customHeight="1"/>
    <row r="109" spans="1:12" ht="15.75" customHeight="1">
      <c r="A109" s="192" t="s">
        <v>5</v>
      </c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</row>
    <row r="110" spans="11:12" ht="15.75" customHeight="1">
      <c r="K110" s="202" t="s">
        <v>15</v>
      </c>
      <c r="L110" s="202"/>
    </row>
    <row r="111" spans="1:12" ht="12.75" customHeight="1">
      <c r="A111" s="197" t="s">
        <v>58</v>
      </c>
      <c r="B111" s="194" t="s">
        <v>69</v>
      </c>
      <c r="C111" s="195"/>
      <c r="D111" s="195"/>
      <c r="E111" s="195"/>
      <c r="F111" s="195"/>
      <c r="G111" s="195"/>
      <c r="H111" s="195"/>
      <c r="I111" s="195"/>
      <c r="J111" s="196"/>
      <c r="K111" s="131" t="s">
        <v>35</v>
      </c>
      <c r="L111" s="132" t="s">
        <v>35</v>
      </c>
    </row>
    <row r="112" spans="1:12" ht="12.75" customHeight="1">
      <c r="A112" s="198" t="s">
        <v>58</v>
      </c>
      <c r="B112" s="7">
        <v>1998</v>
      </c>
      <c r="C112" s="7">
        <v>1999</v>
      </c>
      <c r="D112" s="7" t="s">
        <v>11</v>
      </c>
      <c r="E112" s="7" t="s">
        <v>12</v>
      </c>
      <c r="F112" s="7" t="s">
        <v>13</v>
      </c>
      <c r="G112" s="7" t="s">
        <v>65</v>
      </c>
      <c r="H112" s="7" t="s">
        <v>66</v>
      </c>
      <c r="I112" s="7" t="s">
        <v>67</v>
      </c>
      <c r="J112" s="7" t="s">
        <v>1</v>
      </c>
      <c r="K112" s="7" t="s">
        <v>14</v>
      </c>
      <c r="L112" s="133" t="s">
        <v>2</v>
      </c>
    </row>
    <row r="113" spans="1:12" ht="12.75" customHeight="1">
      <c r="A113" s="199" t="s">
        <v>50</v>
      </c>
      <c r="B113" s="200"/>
      <c r="C113" s="200"/>
      <c r="D113" s="200"/>
      <c r="E113" s="200"/>
      <c r="F113" s="200"/>
      <c r="G113" s="200"/>
      <c r="H113" s="200"/>
      <c r="I113" s="200"/>
      <c r="J113" s="200"/>
      <c r="K113" s="200"/>
      <c r="L113" s="201"/>
    </row>
    <row r="114" spans="1:12" ht="12.75" customHeight="1">
      <c r="A114" s="109" t="s">
        <v>51</v>
      </c>
      <c r="B114" s="34"/>
      <c r="C114" s="34"/>
      <c r="D114" s="47">
        <f>D104/D$107</f>
        <v>0.6120092080930633</v>
      </c>
      <c r="E114" s="47">
        <f aca="true" t="shared" si="5" ref="E114:J114">E104/E$107</f>
        <v>0.6106915556978109</v>
      </c>
      <c r="F114" s="47">
        <f t="shared" si="5"/>
        <v>0.6478111552996839</v>
      </c>
      <c r="G114" s="47">
        <f t="shared" si="5"/>
        <v>0.6917980700972409</v>
      </c>
      <c r="H114" s="47">
        <f t="shared" si="5"/>
        <v>0.6816617164037934</v>
      </c>
      <c r="I114" s="47">
        <f t="shared" si="5"/>
        <v>0.6937649873786929</v>
      </c>
      <c r="J114" s="47">
        <f t="shared" si="5"/>
        <v>0.6738689238468833</v>
      </c>
      <c r="K114" s="47">
        <f aca="true" t="shared" si="6" ref="K114:L116">K104/K$107</f>
        <v>0.7361414745565639</v>
      </c>
      <c r="L114" s="107">
        <f t="shared" si="6"/>
        <v>0.7321313962149912</v>
      </c>
    </row>
    <row r="115" spans="1:12" ht="12.75" customHeight="1">
      <c r="A115" s="109" t="s">
        <v>43</v>
      </c>
      <c r="B115" s="34"/>
      <c r="C115" s="34"/>
      <c r="D115" s="47">
        <f aca="true" t="shared" si="7" ref="D115:J116">D105/D$107</f>
        <v>0.055638793584499587</v>
      </c>
      <c r="E115" s="47">
        <f t="shared" si="7"/>
        <v>0.04065907498521608</v>
      </c>
      <c r="F115" s="47">
        <f t="shared" si="7"/>
        <v>0.04376830778639802</v>
      </c>
      <c r="G115" s="47">
        <f t="shared" si="7"/>
        <v>0.02952268902525936</v>
      </c>
      <c r="H115" s="47">
        <f t="shared" si="7"/>
        <v>0.028336496250613453</v>
      </c>
      <c r="I115" s="47">
        <f t="shared" si="7"/>
        <v>0.022090376738623622</v>
      </c>
      <c r="J115" s="47">
        <f t="shared" si="7"/>
        <v>0.03447231288246129</v>
      </c>
      <c r="K115" s="47">
        <f t="shared" si="6"/>
        <v>0.004972382276749437</v>
      </c>
      <c r="L115" s="107">
        <f t="shared" si="6"/>
        <v>0.004041842016602477</v>
      </c>
    </row>
    <row r="116" spans="1:12" ht="12.75" customHeight="1">
      <c r="A116" s="135" t="s">
        <v>44</v>
      </c>
      <c r="B116" s="79"/>
      <c r="C116" s="79"/>
      <c r="D116" s="51">
        <f t="shared" si="7"/>
        <v>0.33235199832243717</v>
      </c>
      <c r="E116" s="51">
        <f t="shared" si="7"/>
        <v>0.3486493693169731</v>
      </c>
      <c r="F116" s="51">
        <f t="shared" si="7"/>
        <v>0.3084205369139181</v>
      </c>
      <c r="G116" s="51">
        <f t="shared" si="7"/>
        <v>0.27867924087749973</v>
      </c>
      <c r="H116" s="51">
        <f t="shared" si="7"/>
        <v>0.2900017873455932</v>
      </c>
      <c r="I116" s="51">
        <f t="shared" si="7"/>
        <v>0.2841446358826835</v>
      </c>
      <c r="J116" s="51">
        <f t="shared" si="7"/>
        <v>0.2916587632706553</v>
      </c>
      <c r="K116" s="51">
        <f t="shared" si="6"/>
        <v>0.2588861431666867</v>
      </c>
      <c r="L116" s="108">
        <f t="shared" si="6"/>
        <v>0.26382676176840625</v>
      </c>
    </row>
    <row r="117" spans="1:12" ht="12.75" customHeight="1">
      <c r="A117" s="122" t="s">
        <v>45</v>
      </c>
      <c r="B117" s="129"/>
      <c r="C117" s="129"/>
      <c r="D117" s="103">
        <f>SUM(D114:D116)</f>
        <v>1</v>
      </c>
      <c r="E117" s="103">
        <f aca="true" t="shared" si="8" ref="E117:L117">SUM(E114:E116)</f>
        <v>1</v>
      </c>
      <c r="F117" s="103">
        <f t="shared" si="8"/>
        <v>1</v>
      </c>
      <c r="G117" s="103">
        <f t="shared" si="8"/>
        <v>1</v>
      </c>
      <c r="H117" s="103">
        <f t="shared" si="8"/>
        <v>1</v>
      </c>
      <c r="I117" s="103">
        <f t="shared" si="8"/>
        <v>1</v>
      </c>
      <c r="J117" s="103">
        <f t="shared" si="8"/>
        <v>1</v>
      </c>
      <c r="K117" s="103">
        <f t="shared" si="8"/>
        <v>1</v>
      </c>
      <c r="L117" s="104">
        <f t="shared" si="8"/>
        <v>1</v>
      </c>
    </row>
    <row r="118" spans="1:10" ht="12.75">
      <c r="A118" s="38"/>
      <c r="B118" s="85"/>
      <c r="C118" s="85"/>
      <c r="D118" s="85"/>
      <c r="E118" s="85"/>
      <c r="F118" s="85"/>
      <c r="G118" s="85"/>
      <c r="H118" s="85"/>
      <c r="I118" s="85"/>
      <c r="J118" s="85"/>
    </row>
    <row r="119" spans="1:12" ht="15.75">
      <c r="A119" s="193" t="s">
        <v>75</v>
      </c>
      <c r="B119" s="193"/>
      <c r="C119" s="193"/>
      <c r="D119" s="193"/>
      <c r="E119" s="193"/>
      <c r="F119" s="193"/>
      <c r="G119" s="193"/>
      <c r="H119" s="193"/>
      <c r="I119" s="193"/>
      <c r="J119" s="193"/>
      <c r="K119" s="193"/>
      <c r="L119" s="193"/>
    </row>
    <row r="120" spans="1:12" ht="12.75">
      <c r="A120" s="38"/>
      <c r="B120" s="85"/>
      <c r="C120" s="85"/>
      <c r="D120" s="85"/>
      <c r="E120" s="85"/>
      <c r="F120" s="85"/>
      <c r="G120" s="85"/>
      <c r="H120" s="85"/>
      <c r="I120" s="85"/>
      <c r="J120" s="85"/>
      <c r="K120" s="202" t="s">
        <v>15</v>
      </c>
      <c r="L120" s="202"/>
    </row>
    <row r="121" spans="1:12" ht="12.75">
      <c r="A121" s="197" t="s">
        <v>58</v>
      </c>
      <c r="B121" s="194" t="s">
        <v>69</v>
      </c>
      <c r="C121" s="195"/>
      <c r="D121" s="195"/>
      <c r="E121" s="195"/>
      <c r="F121" s="195"/>
      <c r="G121" s="195"/>
      <c r="H121" s="195"/>
      <c r="I121" s="195"/>
      <c r="J121" s="196"/>
      <c r="K121" s="131" t="s">
        <v>35</v>
      </c>
      <c r="L121" s="132" t="s">
        <v>35</v>
      </c>
    </row>
    <row r="122" spans="1:12" ht="12.75">
      <c r="A122" s="198" t="s">
        <v>58</v>
      </c>
      <c r="B122" s="7">
        <v>1998</v>
      </c>
      <c r="C122" s="7">
        <v>1999</v>
      </c>
      <c r="D122" s="7" t="s">
        <v>11</v>
      </c>
      <c r="E122" s="7" t="s">
        <v>12</v>
      </c>
      <c r="F122" s="7" t="s">
        <v>13</v>
      </c>
      <c r="G122" s="7" t="s">
        <v>65</v>
      </c>
      <c r="H122" s="7" t="s">
        <v>66</v>
      </c>
      <c r="I122" s="7" t="s">
        <v>67</v>
      </c>
      <c r="J122" s="7" t="s">
        <v>1</v>
      </c>
      <c r="K122" s="7" t="s">
        <v>14</v>
      </c>
      <c r="L122" s="133" t="s">
        <v>2</v>
      </c>
    </row>
    <row r="123" spans="1:12" ht="12.75">
      <c r="A123" s="199" t="s">
        <v>72</v>
      </c>
      <c r="B123" s="200"/>
      <c r="C123" s="200"/>
      <c r="D123" s="200"/>
      <c r="E123" s="200"/>
      <c r="F123" s="200"/>
      <c r="G123" s="200"/>
      <c r="H123" s="200"/>
      <c r="I123" s="200"/>
      <c r="J123" s="200"/>
      <c r="K123" s="200"/>
      <c r="L123" s="201"/>
    </row>
    <row r="124" spans="1:12" ht="12.75">
      <c r="A124" s="109" t="s">
        <v>46</v>
      </c>
      <c r="B124" s="89"/>
      <c r="C124" s="89"/>
      <c r="D124" s="47">
        <f aca="true" t="shared" si="9" ref="D124:L124">D104/D7</f>
        <v>0.8761004502329822</v>
      </c>
      <c r="E124" s="47">
        <f t="shared" si="9"/>
        <v>0.8591229392408087</v>
      </c>
      <c r="F124" s="47">
        <f t="shared" si="9"/>
        <v>0.8685408828287112</v>
      </c>
      <c r="G124" s="47">
        <f t="shared" si="9"/>
        <v>0.8761545048086896</v>
      </c>
      <c r="H124" s="47">
        <f t="shared" si="9"/>
        <v>0.8784318705267442</v>
      </c>
      <c r="I124" s="47">
        <f t="shared" si="9"/>
        <v>0.8707789631469325</v>
      </c>
      <c r="J124" s="47">
        <f t="shared" si="9"/>
        <v>0.871873501255165</v>
      </c>
      <c r="K124" s="47">
        <f t="shared" si="9"/>
        <v>0.9166388219919334</v>
      </c>
      <c r="L124" s="107">
        <f t="shared" si="9"/>
        <v>0.8503243560740875</v>
      </c>
    </row>
    <row r="125" spans="1:12" ht="12.75">
      <c r="A125" s="109" t="s">
        <v>47</v>
      </c>
      <c r="B125" s="89"/>
      <c r="C125" s="89"/>
      <c r="D125" s="47">
        <f aca="true" t="shared" si="10" ref="D125:L125">D105/D8</f>
        <v>0.18013478251004061</v>
      </c>
      <c r="E125" s="47">
        <f t="shared" si="10"/>
        <v>0.06501940768664939</v>
      </c>
      <c r="F125" s="47">
        <f t="shared" si="10"/>
        <v>0.13969629503183417</v>
      </c>
      <c r="G125" s="47">
        <f t="shared" si="10"/>
        <v>0.1910900078385374</v>
      </c>
      <c r="H125" s="47">
        <f t="shared" si="10"/>
        <v>0.1286992560975237</v>
      </c>
      <c r="I125" s="47">
        <f t="shared" si="10"/>
        <v>0.06490055522309053</v>
      </c>
      <c r="J125" s="47">
        <f t="shared" si="10"/>
        <v>0.07634093611412635</v>
      </c>
      <c r="K125" s="47">
        <f t="shared" si="10"/>
        <v>0.016744403085604178</v>
      </c>
      <c r="L125" s="107">
        <f t="shared" si="10"/>
        <v>0.016204500065796795</v>
      </c>
    </row>
    <row r="126" spans="1:12" ht="12.75">
      <c r="A126" s="109" t="s">
        <v>48</v>
      </c>
      <c r="B126" s="89"/>
      <c r="C126" s="89"/>
      <c r="D126" s="47">
        <f aca="true" t="shared" si="11" ref="D126:L126">D106/D9</f>
        <v>0.33581499563067674</v>
      </c>
      <c r="E126" s="47">
        <f t="shared" si="11"/>
        <v>0.29739989266280115</v>
      </c>
      <c r="F126" s="47">
        <f t="shared" si="11"/>
        <v>0.3185385106611894</v>
      </c>
      <c r="G126" s="47">
        <f t="shared" si="11"/>
        <v>0.2742662057161172</v>
      </c>
      <c r="H126" s="47">
        <f t="shared" si="11"/>
        <v>0.4228740152262912</v>
      </c>
      <c r="I126" s="47">
        <f t="shared" si="11"/>
        <v>0.3267019361812201</v>
      </c>
      <c r="J126" s="47">
        <f t="shared" si="11"/>
        <v>0.319286485775088</v>
      </c>
      <c r="K126" s="47">
        <f t="shared" si="11"/>
        <v>0.4091116898879814</v>
      </c>
      <c r="L126" s="107">
        <f t="shared" si="11"/>
        <v>0.3400171188877035</v>
      </c>
    </row>
    <row r="127" spans="1:12" ht="12.75">
      <c r="A127" s="110" t="s">
        <v>57</v>
      </c>
      <c r="B127" s="111"/>
      <c r="C127" s="111"/>
      <c r="D127" s="50">
        <f aca="true" t="shared" si="12" ref="D127:L127">D107/D10</f>
        <v>0.5007206735757187</v>
      </c>
      <c r="E127" s="50">
        <f t="shared" si="12"/>
        <v>0.39864555461679196</v>
      </c>
      <c r="F127" s="50">
        <f t="shared" si="12"/>
        <v>0.4932405951164311</v>
      </c>
      <c r="G127" s="50">
        <f t="shared" si="12"/>
        <v>0.5101595355838984</v>
      </c>
      <c r="H127" s="50">
        <f t="shared" si="12"/>
        <v>0.5945437064678522</v>
      </c>
      <c r="I127" s="50">
        <f t="shared" si="12"/>
        <v>0.49829906164549864</v>
      </c>
      <c r="J127" s="50">
        <f t="shared" si="12"/>
        <v>0.4677431699764813</v>
      </c>
      <c r="K127" s="50">
        <f t="shared" si="12"/>
        <v>0.5770852130443844</v>
      </c>
      <c r="L127" s="106">
        <f t="shared" si="12"/>
        <v>0.5301238558309213</v>
      </c>
    </row>
    <row r="155" spans="1:11" ht="15.75">
      <c r="A155" s="193" t="s">
        <v>6</v>
      </c>
      <c r="B155" s="193"/>
      <c r="C155" s="193"/>
      <c r="D155" s="193"/>
      <c r="E155" s="193"/>
      <c r="F155" s="193"/>
      <c r="G155" s="193"/>
      <c r="H155" s="193"/>
      <c r="I155" s="193"/>
      <c r="J155" s="193"/>
      <c r="K155" s="193"/>
    </row>
    <row r="156" spans="1:11" ht="15.7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 ht="15.7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2" ht="15.7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L158" s="29" t="s">
        <v>16</v>
      </c>
    </row>
    <row r="159" spans="1:12" ht="19.5" customHeight="1">
      <c r="A159" s="197" t="s">
        <v>58</v>
      </c>
      <c r="B159" s="194" t="s">
        <v>69</v>
      </c>
      <c r="C159" s="195"/>
      <c r="D159" s="195"/>
      <c r="E159" s="195"/>
      <c r="F159" s="195"/>
      <c r="G159" s="195"/>
      <c r="H159" s="195"/>
      <c r="I159" s="195"/>
      <c r="J159" s="196"/>
      <c r="K159" s="131" t="s">
        <v>35</v>
      </c>
      <c r="L159" s="167" t="s">
        <v>35</v>
      </c>
    </row>
    <row r="160" spans="1:12" ht="19.5" customHeight="1">
      <c r="A160" s="198" t="s">
        <v>58</v>
      </c>
      <c r="B160" s="7">
        <v>1998</v>
      </c>
      <c r="C160" s="7">
        <v>1999</v>
      </c>
      <c r="D160" s="7" t="s">
        <v>11</v>
      </c>
      <c r="E160" s="7" t="s">
        <v>12</v>
      </c>
      <c r="F160" s="7" t="s">
        <v>13</v>
      </c>
      <c r="G160" s="7" t="s">
        <v>65</v>
      </c>
      <c r="H160" s="7" t="s">
        <v>66</v>
      </c>
      <c r="I160" s="7" t="s">
        <v>67</v>
      </c>
      <c r="J160" s="7" t="s">
        <v>1</v>
      </c>
      <c r="K160" s="7" t="s">
        <v>14</v>
      </c>
      <c r="L160" s="168" t="s">
        <v>2</v>
      </c>
    </row>
    <row r="161" spans="1:12" ht="26.25" customHeight="1">
      <c r="A161" s="134" t="s">
        <v>51</v>
      </c>
      <c r="B161" s="32"/>
      <c r="C161" s="32"/>
      <c r="D161" s="32">
        <v>4366</v>
      </c>
      <c r="E161" s="32">
        <v>5007</v>
      </c>
      <c r="F161" s="32">
        <v>6262</v>
      </c>
      <c r="G161" s="32">
        <v>7940</v>
      </c>
      <c r="H161" s="32">
        <v>8101</v>
      </c>
      <c r="I161" s="32">
        <v>8702</v>
      </c>
      <c r="J161" s="32">
        <f>J104/1000</f>
        <v>9080.532</v>
      </c>
      <c r="K161" s="32">
        <f>K104/1000</f>
        <v>9201.061</v>
      </c>
      <c r="L161" s="169">
        <f>L104/1000</f>
        <v>8096.871</v>
      </c>
    </row>
    <row r="162" spans="1:12" ht="26.25" customHeight="1">
      <c r="A162" s="136" t="s">
        <v>70</v>
      </c>
      <c r="B162" s="137"/>
      <c r="C162" s="137"/>
      <c r="D162" s="79">
        <v>6161</v>
      </c>
      <c r="E162" s="79">
        <v>6389</v>
      </c>
      <c r="F162" s="79">
        <v>7769</v>
      </c>
      <c r="G162" s="79">
        <v>9711</v>
      </c>
      <c r="H162" s="79">
        <v>10442</v>
      </c>
      <c r="I162" s="79">
        <v>11253</v>
      </c>
      <c r="J162" s="126">
        <f>J52</f>
        <v>11129</v>
      </c>
      <c r="K162" s="126">
        <f>2713+6736-407+332</f>
        <v>9374</v>
      </c>
      <c r="L162" s="169">
        <f>L52</f>
        <v>8830</v>
      </c>
    </row>
    <row r="163" spans="1:12" ht="26.25" customHeight="1">
      <c r="A163" s="128" t="s">
        <v>17</v>
      </c>
      <c r="B163" s="138"/>
      <c r="C163" s="138"/>
      <c r="D163" s="103">
        <f aca="true" t="shared" si="13" ref="D163:L163">SUM(D161/D162)</f>
        <v>0.7086511929881513</v>
      </c>
      <c r="E163" s="103">
        <f t="shared" si="13"/>
        <v>0.7836907184222883</v>
      </c>
      <c r="F163" s="103">
        <f t="shared" si="13"/>
        <v>0.8060239413051873</v>
      </c>
      <c r="G163" s="103">
        <f t="shared" si="13"/>
        <v>0.8176294923282875</v>
      </c>
      <c r="H163" s="103">
        <f t="shared" si="13"/>
        <v>0.7758092319479027</v>
      </c>
      <c r="I163" s="103">
        <f t="shared" si="13"/>
        <v>0.7733048964720519</v>
      </c>
      <c r="J163" s="103">
        <f t="shared" si="13"/>
        <v>0.8159342258963069</v>
      </c>
      <c r="K163" s="103">
        <f t="shared" si="13"/>
        <v>0.9815512054619159</v>
      </c>
      <c r="L163" s="170">
        <f t="shared" si="13"/>
        <v>0.916972933182333</v>
      </c>
    </row>
    <row r="169" spans="1:10" ht="12.75">
      <c r="A169" s="23"/>
      <c r="B169" s="23"/>
      <c r="C169" s="23"/>
      <c r="D169" s="55"/>
      <c r="E169" s="55"/>
      <c r="F169" s="55"/>
      <c r="G169" s="55"/>
      <c r="H169" s="55"/>
      <c r="I169" s="55"/>
      <c r="J169" s="55"/>
    </row>
    <row r="176" ht="12.75">
      <c r="I176" s="27" t="s">
        <v>0</v>
      </c>
    </row>
    <row r="213" ht="12.75">
      <c r="S213" s="27" t="s">
        <v>27</v>
      </c>
    </row>
    <row r="215" spans="15:26" ht="12.75">
      <c r="O215" s="8"/>
      <c r="P215" s="5">
        <v>1998</v>
      </c>
      <c r="Q215" s="2">
        <v>1999</v>
      </c>
      <c r="R215" s="2">
        <v>2000</v>
      </c>
      <c r="S215" s="2">
        <v>2001</v>
      </c>
      <c r="T215" s="2">
        <v>2002</v>
      </c>
      <c r="U215" s="2">
        <v>2003</v>
      </c>
      <c r="V215" s="2">
        <v>2004</v>
      </c>
      <c r="W215" s="9">
        <v>2005</v>
      </c>
      <c r="X215" s="19">
        <v>2006</v>
      </c>
      <c r="Y215" s="20" t="s">
        <v>30</v>
      </c>
      <c r="Z215" s="20" t="s">
        <v>3</v>
      </c>
    </row>
    <row r="216" spans="15:26" ht="12.75">
      <c r="O216" s="40" t="s">
        <v>38</v>
      </c>
      <c r="P216" s="30">
        <v>4208240</v>
      </c>
      <c r="Q216" s="31">
        <v>4777712</v>
      </c>
      <c r="R216" s="31">
        <v>4983642</v>
      </c>
      <c r="S216" s="31">
        <v>5827464</v>
      </c>
      <c r="T216" s="31">
        <v>7209983</v>
      </c>
      <c r="U216" s="31">
        <v>9062760</v>
      </c>
      <c r="V216" s="31">
        <v>9221611</v>
      </c>
      <c r="W216" s="31">
        <v>9993605</v>
      </c>
      <c r="X216" s="32">
        <f aca="true" t="shared" si="14" ref="X216:Z218">J7</f>
        <v>10414965</v>
      </c>
      <c r="Y216" s="93">
        <f t="shared" si="14"/>
        <v>10037826</v>
      </c>
      <c r="Z216" s="93">
        <f t="shared" si="14"/>
        <v>9522097</v>
      </c>
    </row>
    <row r="217" spans="15:26" ht="12.75">
      <c r="O217" s="45" t="s">
        <v>39</v>
      </c>
      <c r="P217" s="33">
        <v>2425962</v>
      </c>
      <c r="Q217" s="34">
        <v>1799580</v>
      </c>
      <c r="R217" s="34">
        <v>2203550</v>
      </c>
      <c r="S217" s="34">
        <v>5126577</v>
      </c>
      <c r="T217" s="34">
        <v>3028663</v>
      </c>
      <c r="U217" s="34">
        <v>1773290</v>
      </c>
      <c r="V217" s="34">
        <v>2616472</v>
      </c>
      <c r="W217" s="34">
        <v>4269455</v>
      </c>
      <c r="X217" s="32">
        <f t="shared" si="14"/>
        <v>6084835</v>
      </c>
      <c r="Y217" s="93">
        <f t="shared" si="14"/>
        <v>3711688</v>
      </c>
      <c r="Z217" s="93">
        <f t="shared" si="14"/>
        <v>2758493</v>
      </c>
    </row>
    <row r="218" spans="15:26" ht="12.75">
      <c r="O218" s="48" t="s">
        <v>40</v>
      </c>
      <c r="P218" s="36">
        <v>4913636</v>
      </c>
      <c r="Q218" s="37">
        <v>5505898</v>
      </c>
      <c r="R218" s="37">
        <v>7060590</v>
      </c>
      <c r="S218" s="37">
        <v>9610834</v>
      </c>
      <c r="T218" s="37">
        <v>9359603</v>
      </c>
      <c r="U218" s="37">
        <v>11662567</v>
      </c>
      <c r="V218" s="37">
        <v>8149588</v>
      </c>
      <c r="W218" s="37">
        <v>10909516</v>
      </c>
      <c r="X218" s="32">
        <f t="shared" si="14"/>
        <v>12309215</v>
      </c>
      <c r="Y218" s="93">
        <f t="shared" si="14"/>
        <v>7909400</v>
      </c>
      <c r="Z218" s="93">
        <f t="shared" si="14"/>
        <v>8581165</v>
      </c>
    </row>
    <row r="219" spans="15:26" ht="13.5" thickBot="1">
      <c r="O219" s="52" t="s">
        <v>41</v>
      </c>
      <c r="P219" s="98">
        <v>11547838</v>
      </c>
      <c r="Q219" s="99">
        <v>12083190</v>
      </c>
      <c r="R219" s="99">
        <v>14247782</v>
      </c>
      <c r="S219" s="99">
        <v>20564875</v>
      </c>
      <c r="T219" s="99">
        <v>19598249</v>
      </c>
      <c r="U219" s="99">
        <v>22498617</v>
      </c>
      <c r="V219" s="99">
        <v>19987671</v>
      </c>
      <c r="W219" s="99">
        <v>25172576</v>
      </c>
      <c r="X219" s="100">
        <v>24033232</v>
      </c>
      <c r="Y219" s="101">
        <f>SUM(Y216:Y218)</f>
        <v>21658914</v>
      </c>
      <c r="Z219" s="101">
        <f>SUM(Z216:Z218)</f>
        <v>20861755</v>
      </c>
    </row>
    <row r="220" spans="24:26" ht="13.5" thickTop="1">
      <c r="X220" s="27" t="s">
        <v>7</v>
      </c>
      <c r="Z220" s="27" t="s">
        <v>7</v>
      </c>
    </row>
    <row r="226" spans="15:25" ht="12.75">
      <c r="O226" s="27" t="s">
        <v>58</v>
      </c>
      <c r="P226" s="27" t="s">
        <v>37</v>
      </c>
      <c r="X226" s="27" t="s">
        <v>35</v>
      </c>
      <c r="Y226" s="27" t="s">
        <v>35</v>
      </c>
    </row>
    <row r="227" spans="16:17" ht="12.75">
      <c r="P227" s="27">
        <v>1998</v>
      </c>
      <c r="Q227" s="27">
        <v>1999</v>
      </c>
    </row>
    <row r="228" spans="15:26" ht="12.75">
      <c r="O228" s="113"/>
      <c r="P228" s="113"/>
      <c r="Q228" s="113"/>
      <c r="R228" s="27">
        <v>2000</v>
      </c>
      <c r="S228" s="27">
        <v>2001</v>
      </c>
      <c r="T228" s="27">
        <v>2002</v>
      </c>
      <c r="U228" s="27">
        <v>2003</v>
      </c>
      <c r="V228" s="27">
        <v>2004</v>
      </c>
      <c r="W228" s="27">
        <v>2005</v>
      </c>
      <c r="X228" s="27">
        <v>2006</v>
      </c>
      <c r="Y228" s="27" t="s">
        <v>30</v>
      </c>
      <c r="Z228" s="27" t="s">
        <v>3</v>
      </c>
    </row>
    <row r="229" spans="15:26" ht="12.75">
      <c r="O229" s="113" t="s">
        <v>42</v>
      </c>
      <c r="P229" s="113"/>
      <c r="Q229" s="113"/>
      <c r="R229" s="113">
        <v>4366171</v>
      </c>
      <c r="S229" s="113">
        <v>5006508</v>
      </c>
      <c r="T229" s="113">
        <v>6262165</v>
      </c>
      <c r="U229" s="113">
        <v>7940378</v>
      </c>
      <c r="V229" s="113">
        <v>8100557</v>
      </c>
      <c r="W229" s="113">
        <v>8702221</v>
      </c>
      <c r="X229" s="113">
        <f>J104</f>
        <v>9080532</v>
      </c>
      <c r="Y229" s="113">
        <v>9201061</v>
      </c>
      <c r="Z229" s="113">
        <f>L104</f>
        <v>8096871</v>
      </c>
    </row>
    <row r="230" spans="15:26" ht="12.75">
      <c r="O230" s="113" t="s">
        <v>43</v>
      </c>
      <c r="P230" s="113"/>
      <c r="Q230" s="113"/>
      <c r="R230" s="113">
        <v>396936</v>
      </c>
      <c r="S230" s="113">
        <v>333327</v>
      </c>
      <c r="T230" s="113">
        <v>423093</v>
      </c>
      <c r="U230" s="113">
        <v>338858</v>
      </c>
      <c r="V230" s="113">
        <v>336738</v>
      </c>
      <c r="W230" s="113">
        <v>277090</v>
      </c>
      <c r="X230" s="113">
        <f>J105</f>
        <v>464522</v>
      </c>
      <c r="Y230" s="113">
        <v>62150</v>
      </c>
      <c r="Z230" s="113">
        <f>L105</f>
        <v>44700</v>
      </c>
    </row>
    <row r="231" spans="15:26" ht="12.75">
      <c r="O231" s="113" t="s">
        <v>44</v>
      </c>
      <c r="P231" s="113"/>
      <c r="Q231" s="113"/>
      <c r="R231" s="113">
        <v>2371052</v>
      </c>
      <c r="S231" s="113">
        <v>2858261</v>
      </c>
      <c r="T231" s="113">
        <v>2981394</v>
      </c>
      <c r="U231" s="113">
        <v>3198648</v>
      </c>
      <c r="V231" s="113">
        <v>3446249</v>
      </c>
      <c r="W231" s="113">
        <v>3564160</v>
      </c>
      <c r="X231" s="113">
        <f>J106</f>
        <v>3930166</v>
      </c>
      <c r="Y231" s="113">
        <v>3235828</v>
      </c>
      <c r="Z231" s="113">
        <f>L106</f>
        <v>2917743</v>
      </c>
    </row>
    <row r="232" spans="15:26" ht="12.75">
      <c r="O232" s="113" t="s">
        <v>45</v>
      </c>
      <c r="P232" s="113"/>
      <c r="Q232" s="113"/>
      <c r="R232" s="113">
        <v>7134159</v>
      </c>
      <c r="S232" s="113">
        <v>8198096</v>
      </c>
      <c r="T232" s="113">
        <v>9666652</v>
      </c>
      <c r="U232" s="113">
        <v>11477884</v>
      </c>
      <c r="V232" s="113">
        <v>11883544</v>
      </c>
      <c r="W232" s="113">
        <v>12543471</v>
      </c>
      <c r="X232" s="113">
        <v>12358169</v>
      </c>
      <c r="Y232" s="113">
        <v>12025467</v>
      </c>
      <c r="Z232" s="113">
        <f>SUM(Z229:Z231)</f>
        <v>11059314</v>
      </c>
    </row>
    <row r="233" spans="24:26" ht="12.75">
      <c r="X233" s="27" t="s">
        <v>7</v>
      </c>
      <c r="Z233" s="27" t="s">
        <v>7</v>
      </c>
    </row>
    <row r="239" ht="13.5" thickBot="1"/>
    <row r="240" spans="16:27" ht="13.5" thickTop="1">
      <c r="P240" s="10"/>
      <c r="S240" s="1">
        <v>2000</v>
      </c>
      <c r="T240" s="1">
        <v>2001</v>
      </c>
      <c r="U240" s="1">
        <v>2002</v>
      </c>
      <c r="V240" s="1">
        <v>2003</v>
      </c>
      <c r="W240" s="1">
        <v>2004</v>
      </c>
      <c r="X240" s="1">
        <v>2005</v>
      </c>
      <c r="Y240" s="21">
        <v>2006</v>
      </c>
      <c r="Z240" s="18" t="s">
        <v>30</v>
      </c>
      <c r="AA240" s="18" t="s">
        <v>3</v>
      </c>
    </row>
    <row r="241" spans="16:27" ht="12.75">
      <c r="P241" s="56" t="s">
        <v>22</v>
      </c>
      <c r="S241" s="32">
        <v>4984</v>
      </c>
      <c r="T241" s="32">
        <v>5827</v>
      </c>
      <c r="U241" s="32">
        <v>7210</v>
      </c>
      <c r="V241" s="32">
        <v>9063</v>
      </c>
      <c r="W241" s="32">
        <v>9222</v>
      </c>
      <c r="X241" s="32">
        <v>9994</v>
      </c>
      <c r="Y241" s="32">
        <f>X216/1000</f>
        <v>10414.965</v>
      </c>
      <c r="Z241" s="93">
        <f>K51</f>
        <v>10038</v>
      </c>
      <c r="AA241" s="93">
        <f>Z216/1000</f>
        <v>9522.097</v>
      </c>
    </row>
    <row r="242" spans="16:27" ht="12.75">
      <c r="P242" s="58" t="s">
        <v>74</v>
      </c>
      <c r="S242" s="22">
        <v>6161</v>
      </c>
      <c r="T242" s="22">
        <v>6389</v>
      </c>
      <c r="U242" s="22">
        <v>7769</v>
      </c>
      <c r="V242" s="22">
        <v>9711</v>
      </c>
      <c r="W242" s="22">
        <v>10442</v>
      </c>
      <c r="X242" s="22">
        <v>11253</v>
      </c>
      <c r="Y242" s="34">
        <f>J162</f>
        <v>11129</v>
      </c>
      <c r="Z242" s="60">
        <v>9374</v>
      </c>
      <c r="AA242" s="96">
        <f>L52</f>
        <v>8830</v>
      </c>
    </row>
    <row r="243" ht="12.75">
      <c r="Y243" s="27" t="s">
        <v>7</v>
      </c>
    </row>
    <row r="247" ht="13.5" thickBot="1"/>
    <row r="248" spans="16:27" ht="13.5" thickTop="1">
      <c r="P248" s="16"/>
      <c r="S248" s="17">
        <v>2000</v>
      </c>
      <c r="T248" s="17">
        <v>2001</v>
      </c>
      <c r="U248" s="17">
        <v>2002</v>
      </c>
      <c r="V248" s="17">
        <v>2003</v>
      </c>
      <c r="W248" s="17">
        <v>2004</v>
      </c>
      <c r="X248" s="17">
        <v>2005</v>
      </c>
      <c r="Y248" s="17">
        <v>2006</v>
      </c>
      <c r="Z248" s="18" t="s">
        <v>76</v>
      </c>
      <c r="AA248" s="18" t="s">
        <v>3</v>
      </c>
    </row>
    <row r="249" spans="16:27" ht="12.75">
      <c r="P249" s="92" t="s">
        <v>19</v>
      </c>
      <c r="S249" s="32">
        <v>4366</v>
      </c>
      <c r="T249" s="32">
        <v>5007</v>
      </c>
      <c r="U249" s="32">
        <v>6262</v>
      </c>
      <c r="V249" s="32">
        <v>7940</v>
      </c>
      <c r="W249" s="32">
        <v>8101</v>
      </c>
      <c r="X249" s="32">
        <v>8702</v>
      </c>
      <c r="Y249" s="32">
        <f>X229/1000</f>
        <v>9080.532</v>
      </c>
      <c r="Z249" s="93">
        <f>K161</f>
        <v>9201.061</v>
      </c>
      <c r="AA249" s="93">
        <f>Z229/1000</f>
        <v>8096.871</v>
      </c>
    </row>
    <row r="250" spans="16:27" ht="12.75">
      <c r="P250" s="94" t="s">
        <v>18</v>
      </c>
      <c r="S250" s="22">
        <v>6161</v>
      </c>
      <c r="T250" s="22">
        <v>6389</v>
      </c>
      <c r="U250" s="22">
        <v>7769</v>
      </c>
      <c r="V250" s="22">
        <v>9711</v>
      </c>
      <c r="W250" s="22">
        <v>10442</v>
      </c>
      <c r="X250" s="22">
        <v>11253</v>
      </c>
      <c r="Y250" s="34">
        <f>Y242</f>
        <v>11129</v>
      </c>
      <c r="Z250" s="60">
        <v>9374</v>
      </c>
      <c r="AA250" s="96">
        <f>AA242</f>
        <v>8830</v>
      </c>
    </row>
    <row r="251" ht="12.75">
      <c r="AA251" s="27" t="s">
        <v>7</v>
      </c>
    </row>
  </sheetData>
  <mergeCells count="25">
    <mergeCell ref="A2:L2"/>
    <mergeCell ref="K100:L100"/>
    <mergeCell ref="K110:L110"/>
    <mergeCell ref="K120:L120"/>
    <mergeCell ref="A13:K13"/>
    <mergeCell ref="A5:A6"/>
    <mergeCell ref="A101:A102"/>
    <mergeCell ref="D5:J5"/>
    <mergeCell ref="B15:J15"/>
    <mergeCell ref="A15:A16"/>
    <mergeCell ref="A46:K46"/>
    <mergeCell ref="A111:A112"/>
    <mergeCell ref="B159:J159"/>
    <mergeCell ref="A121:A122"/>
    <mergeCell ref="A123:L123"/>
    <mergeCell ref="B121:J121"/>
    <mergeCell ref="A103:L103"/>
    <mergeCell ref="A113:L113"/>
    <mergeCell ref="A159:A160"/>
    <mergeCell ref="A155:K155"/>
    <mergeCell ref="A99:L99"/>
    <mergeCell ref="A109:L109"/>
    <mergeCell ref="A119:L119"/>
    <mergeCell ref="B101:J101"/>
    <mergeCell ref="B111:J111"/>
  </mergeCells>
  <printOptions horizontalCentered="1"/>
  <pageMargins left="0.29" right="0.23" top="0.65" bottom="0.35" header="0.39" footer="0.32"/>
  <pageSetup horizontalDpi="600" verticalDpi="600" orientation="landscape" paperSize="9" scale="70" r:id="rId2"/>
  <rowBreaks count="1" manualBreakCount="1">
    <brk id="152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2:K227"/>
  <sheetViews>
    <sheetView workbookViewId="0" topLeftCell="A192">
      <selection activeCell="F42" sqref="F42"/>
    </sheetView>
  </sheetViews>
  <sheetFormatPr defaultColWidth="9.140625" defaultRowHeight="12.75"/>
  <cols>
    <col min="1" max="1" width="26.7109375" style="27" customWidth="1"/>
    <col min="2" max="9" width="12.57421875" style="27" customWidth="1"/>
    <col min="10" max="10" width="12.421875" style="27" customWidth="1"/>
    <col min="11" max="16384" width="9.140625" style="27" customWidth="1"/>
  </cols>
  <sheetData>
    <row r="2" spans="1:10" ht="18.75">
      <c r="A2" s="28"/>
      <c r="B2" s="28"/>
      <c r="C2" s="28"/>
      <c r="D2" s="28"/>
      <c r="E2" s="28"/>
      <c r="F2" s="28"/>
      <c r="G2" s="28"/>
      <c r="H2" s="28"/>
      <c r="I2" s="114"/>
      <c r="J2" s="28"/>
    </row>
    <row r="3" spans="1:10" ht="15.75">
      <c r="A3" s="192" t="s">
        <v>73</v>
      </c>
      <c r="B3" s="192"/>
      <c r="C3" s="192"/>
      <c r="D3" s="192"/>
      <c r="E3" s="192"/>
      <c r="F3" s="192"/>
      <c r="G3" s="192"/>
      <c r="H3" s="192"/>
      <c r="I3" s="192"/>
      <c r="J3" s="192"/>
    </row>
    <row r="4" spans="1:10" ht="15.75">
      <c r="A4" s="24"/>
      <c r="B4" s="24"/>
      <c r="C4" s="24"/>
      <c r="D4" s="24"/>
      <c r="E4" s="24"/>
      <c r="F4" s="24"/>
      <c r="G4" s="24"/>
      <c r="H4" s="24"/>
      <c r="I4" s="24"/>
      <c r="J4" s="115"/>
    </row>
    <row r="5" spans="1:10" ht="15.75">
      <c r="A5" s="24"/>
      <c r="B5" s="24"/>
      <c r="C5" s="24"/>
      <c r="D5" s="24"/>
      <c r="E5" s="24"/>
      <c r="F5" s="24"/>
      <c r="G5" s="24"/>
      <c r="H5" s="24"/>
      <c r="I5" s="24"/>
      <c r="J5" s="115"/>
    </row>
    <row r="6" ht="12.75">
      <c r="J6" s="29" t="s">
        <v>15</v>
      </c>
    </row>
    <row r="7" spans="1:10" ht="18" customHeight="1">
      <c r="A7" s="197" t="s">
        <v>58</v>
      </c>
      <c r="B7" s="194" t="s">
        <v>37</v>
      </c>
      <c r="C7" s="195"/>
      <c r="D7" s="195"/>
      <c r="E7" s="195"/>
      <c r="F7" s="195"/>
      <c r="G7" s="195"/>
      <c r="H7" s="195"/>
      <c r="I7" s="131" t="s">
        <v>35</v>
      </c>
      <c r="J7" s="132" t="s">
        <v>35</v>
      </c>
    </row>
    <row r="8" spans="1:10" ht="18" customHeight="1">
      <c r="A8" s="198"/>
      <c r="B8" s="7" t="s">
        <v>11</v>
      </c>
      <c r="C8" s="7" t="s">
        <v>12</v>
      </c>
      <c r="D8" s="7" t="s">
        <v>13</v>
      </c>
      <c r="E8" s="7" t="s">
        <v>65</v>
      </c>
      <c r="F8" s="7" t="s">
        <v>66</v>
      </c>
      <c r="G8" s="7" t="s">
        <v>67</v>
      </c>
      <c r="H8" s="155" t="s">
        <v>1</v>
      </c>
      <c r="I8" s="7" t="s">
        <v>14</v>
      </c>
      <c r="J8" s="133" t="s">
        <v>2</v>
      </c>
    </row>
    <row r="9" spans="1:10" ht="24" customHeight="1">
      <c r="A9" s="134" t="s">
        <v>38</v>
      </c>
      <c r="B9" s="32">
        <f aca="true" t="shared" si="0" ref="B9:G11">D18-D52</f>
        <v>617471</v>
      </c>
      <c r="C9" s="32">
        <f t="shared" si="0"/>
        <v>820956</v>
      </c>
      <c r="D9" s="32">
        <f t="shared" si="0"/>
        <v>947818</v>
      </c>
      <c r="E9" s="32">
        <f t="shared" si="0"/>
        <v>1122382</v>
      </c>
      <c r="F9" s="32">
        <f t="shared" si="0"/>
        <v>1121054</v>
      </c>
      <c r="G9" s="32">
        <f t="shared" si="0"/>
        <v>1291384</v>
      </c>
      <c r="H9" s="156">
        <v>1328150</v>
      </c>
      <c r="I9" s="160">
        <v>1310337</v>
      </c>
      <c r="J9" s="161">
        <v>1425226</v>
      </c>
    </row>
    <row r="10" spans="1:10" ht="24" customHeight="1">
      <c r="A10" s="109" t="s">
        <v>39</v>
      </c>
      <c r="B10" s="34">
        <f t="shared" si="0"/>
        <v>1806614</v>
      </c>
      <c r="C10" s="34">
        <f t="shared" si="0"/>
        <v>4793250</v>
      </c>
      <c r="D10" s="34">
        <f t="shared" si="0"/>
        <v>2605570</v>
      </c>
      <c r="E10" s="34">
        <f t="shared" si="0"/>
        <v>1434432</v>
      </c>
      <c r="F10" s="34">
        <f t="shared" si="0"/>
        <v>2279734</v>
      </c>
      <c r="G10" s="34">
        <f t="shared" si="0"/>
        <v>3992365</v>
      </c>
      <c r="H10" s="157">
        <v>5571478</v>
      </c>
      <c r="I10" s="124">
        <v>3649538</v>
      </c>
      <c r="J10" s="116">
        <f>2713793+100000</f>
        <v>2813793</v>
      </c>
    </row>
    <row r="11" spans="1:10" ht="24" customHeight="1">
      <c r="A11" s="135" t="s">
        <v>40</v>
      </c>
      <c r="B11" s="79">
        <f t="shared" si="0"/>
        <v>4689538</v>
      </c>
      <c r="C11" s="79">
        <f t="shared" si="0"/>
        <v>6752573</v>
      </c>
      <c r="D11" s="79">
        <f t="shared" si="0"/>
        <v>6378209</v>
      </c>
      <c r="E11" s="79">
        <f t="shared" si="0"/>
        <v>8463919</v>
      </c>
      <c r="F11" s="79">
        <f t="shared" si="0"/>
        <v>4703339</v>
      </c>
      <c r="G11" s="79">
        <f t="shared" si="0"/>
        <v>7345356</v>
      </c>
      <c r="H11" s="158">
        <f>H12-H10-H9</f>
        <v>5608342</v>
      </c>
      <c r="I11" s="162">
        <f>I12-I10-I9</f>
        <v>3158015</v>
      </c>
      <c r="J11" s="163">
        <f>J12-J10-J9</f>
        <v>4211068</v>
      </c>
    </row>
    <row r="12" spans="1:10" ht="24" customHeight="1">
      <c r="A12" s="122" t="s">
        <v>41</v>
      </c>
      <c r="B12" s="129">
        <f aca="true" t="shared" si="1" ref="B12:G12">SUM(B9:B11)</f>
        <v>7113623</v>
      </c>
      <c r="C12" s="129">
        <f t="shared" si="1"/>
        <v>12366779</v>
      </c>
      <c r="D12" s="129">
        <f t="shared" si="1"/>
        <v>9931597</v>
      </c>
      <c r="E12" s="129">
        <f t="shared" si="1"/>
        <v>11020733</v>
      </c>
      <c r="F12" s="129">
        <f t="shared" si="1"/>
        <v>8104127</v>
      </c>
      <c r="G12" s="129">
        <f t="shared" si="1"/>
        <v>12629105</v>
      </c>
      <c r="H12" s="159">
        <v>12507970</v>
      </c>
      <c r="I12" s="129">
        <v>8117890</v>
      </c>
      <c r="J12" s="130">
        <f>8350087+100000</f>
        <v>8450087</v>
      </c>
    </row>
    <row r="13" ht="12.75">
      <c r="J13" s="29"/>
    </row>
    <row r="14" ht="12.75" hidden="1">
      <c r="J14" s="29"/>
    </row>
    <row r="15" ht="13.5" hidden="1" thickBot="1">
      <c r="J15" s="29"/>
    </row>
    <row r="16" spans="1:10" ht="18.75" customHeight="1" hidden="1" thickTop="1">
      <c r="A16" s="205" t="s">
        <v>37</v>
      </c>
      <c r="B16" s="206"/>
      <c r="C16" s="206"/>
      <c r="D16" s="206"/>
      <c r="E16" s="206"/>
      <c r="F16" s="206"/>
      <c r="G16" s="206"/>
      <c r="H16" s="206"/>
      <c r="I16" s="172"/>
      <c r="J16" s="4" t="s">
        <v>35</v>
      </c>
    </row>
    <row r="17" spans="1:10" ht="18.75" customHeight="1" hidden="1">
      <c r="A17" s="8" t="s">
        <v>58</v>
      </c>
      <c r="B17" s="5">
        <v>1998</v>
      </c>
      <c r="C17" s="2">
        <v>1999</v>
      </c>
      <c r="D17" s="2">
        <v>2000</v>
      </c>
      <c r="E17" s="2">
        <v>2001</v>
      </c>
      <c r="F17" s="2">
        <v>2002</v>
      </c>
      <c r="G17" s="2">
        <v>2003</v>
      </c>
      <c r="H17" s="2">
        <v>2004</v>
      </c>
      <c r="I17" s="9">
        <v>2005</v>
      </c>
      <c r="J17" s="6">
        <v>2006</v>
      </c>
    </row>
    <row r="18" spans="1:10" ht="18.75" customHeight="1" hidden="1">
      <c r="A18" s="40" t="s">
        <v>38</v>
      </c>
      <c r="B18" s="30">
        <v>4208240</v>
      </c>
      <c r="C18" s="31">
        <v>4777712</v>
      </c>
      <c r="D18" s="31">
        <v>4983642</v>
      </c>
      <c r="E18" s="31">
        <v>5827464</v>
      </c>
      <c r="F18" s="31">
        <v>7209983</v>
      </c>
      <c r="G18" s="31">
        <v>9062760</v>
      </c>
      <c r="H18" s="31">
        <v>9221611</v>
      </c>
      <c r="I18" s="31">
        <v>9993605</v>
      </c>
      <c r="J18" s="93">
        <v>10181257</v>
      </c>
    </row>
    <row r="19" spans="1:10" ht="18.75" customHeight="1" hidden="1">
      <c r="A19" s="45" t="s">
        <v>39</v>
      </c>
      <c r="B19" s="33">
        <v>2425962</v>
      </c>
      <c r="C19" s="34">
        <v>1799580</v>
      </c>
      <c r="D19" s="34">
        <v>2203550</v>
      </c>
      <c r="E19" s="34">
        <v>5126577</v>
      </c>
      <c r="F19" s="34">
        <v>3028663</v>
      </c>
      <c r="G19" s="34">
        <v>1773290</v>
      </c>
      <c r="H19" s="34">
        <v>2616472</v>
      </c>
      <c r="I19" s="34">
        <v>4269455</v>
      </c>
      <c r="J19" s="96">
        <v>6770434</v>
      </c>
    </row>
    <row r="20" spans="1:10" ht="18.75" customHeight="1" hidden="1">
      <c r="A20" s="48" t="s">
        <v>40</v>
      </c>
      <c r="B20" s="36">
        <v>4913636</v>
      </c>
      <c r="C20" s="37">
        <v>5505898</v>
      </c>
      <c r="D20" s="37">
        <v>7060590</v>
      </c>
      <c r="E20" s="37">
        <v>9610834</v>
      </c>
      <c r="F20" s="37">
        <v>9359603</v>
      </c>
      <c r="G20" s="37">
        <v>11662567</v>
      </c>
      <c r="H20" s="37">
        <v>8149588</v>
      </c>
      <c r="I20" s="37">
        <v>10909516</v>
      </c>
      <c r="J20" s="97">
        <v>7081541</v>
      </c>
    </row>
    <row r="21" spans="1:10" ht="18.75" customHeight="1" hidden="1" thickBot="1">
      <c r="A21" s="52" t="s">
        <v>41</v>
      </c>
      <c r="B21" s="98">
        <v>11547838</v>
      </c>
      <c r="C21" s="99">
        <v>12083190</v>
      </c>
      <c r="D21" s="99">
        <v>14247782</v>
      </c>
      <c r="E21" s="99">
        <v>20564875</v>
      </c>
      <c r="F21" s="99">
        <v>19598249</v>
      </c>
      <c r="G21" s="99">
        <v>22498617</v>
      </c>
      <c r="H21" s="99">
        <v>19987671</v>
      </c>
      <c r="I21" s="99">
        <v>25172576</v>
      </c>
      <c r="J21" s="75">
        <v>24033232</v>
      </c>
    </row>
    <row r="22" spans="1:11" ht="13.5" hidden="1" thickTop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23"/>
    </row>
    <row r="23" spans="1:11" ht="12.75" hidden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23"/>
    </row>
    <row r="24" spans="1:11" ht="12.75" hidden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23"/>
    </row>
    <row r="25" spans="1:10" ht="15.75" hidden="1">
      <c r="A25" s="191" t="s">
        <v>52</v>
      </c>
      <c r="B25" s="191"/>
      <c r="C25" s="191"/>
      <c r="D25" s="191"/>
      <c r="E25" s="191"/>
      <c r="F25" s="191"/>
      <c r="G25" s="191"/>
      <c r="H25" s="191"/>
      <c r="I25" s="191"/>
      <c r="J25" s="191"/>
    </row>
    <row r="26" spans="1:10" ht="15.75" hidden="1">
      <c r="A26" s="39"/>
      <c r="B26" s="39"/>
      <c r="C26" s="39"/>
      <c r="D26" s="39"/>
      <c r="E26" s="39"/>
      <c r="F26" s="39"/>
      <c r="G26" s="39"/>
      <c r="H26" s="39"/>
      <c r="I26" s="39"/>
      <c r="J26" s="39"/>
    </row>
    <row r="27" spans="1:10" ht="13.5" hidden="1" thickBot="1">
      <c r="A27" s="38"/>
      <c r="B27" s="38"/>
      <c r="C27" s="38"/>
      <c r="D27" s="38"/>
      <c r="E27" s="38"/>
      <c r="F27" s="38"/>
      <c r="G27" s="38"/>
      <c r="H27" s="38"/>
      <c r="I27" s="38"/>
      <c r="J27" s="29" t="s">
        <v>36</v>
      </c>
    </row>
    <row r="28" spans="1:10" ht="18.75" customHeight="1" hidden="1" thickTop="1">
      <c r="A28" s="205" t="s">
        <v>37</v>
      </c>
      <c r="B28" s="206"/>
      <c r="C28" s="206"/>
      <c r="D28" s="206"/>
      <c r="E28" s="206"/>
      <c r="F28" s="206"/>
      <c r="G28" s="206"/>
      <c r="H28" s="206"/>
      <c r="I28" s="206"/>
      <c r="J28" s="4" t="s">
        <v>35</v>
      </c>
    </row>
    <row r="29" spans="1:10" ht="18.75" customHeight="1" hidden="1">
      <c r="A29" s="8" t="s">
        <v>58</v>
      </c>
      <c r="B29" s="5">
        <v>1998</v>
      </c>
      <c r="C29" s="2">
        <v>1999</v>
      </c>
      <c r="D29" s="2">
        <v>2000</v>
      </c>
      <c r="E29" s="2">
        <v>2001</v>
      </c>
      <c r="F29" s="2">
        <v>2002</v>
      </c>
      <c r="G29" s="2">
        <v>2003</v>
      </c>
      <c r="H29" s="2">
        <v>2004</v>
      </c>
      <c r="I29" s="2">
        <v>2005</v>
      </c>
      <c r="J29" s="6">
        <v>2006</v>
      </c>
    </row>
    <row r="30" spans="1:10" ht="18.75" customHeight="1" hidden="1">
      <c r="A30" s="40" t="s">
        <v>46</v>
      </c>
      <c r="B30" s="41">
        <f aca="true" t="shared" si="2" ref="B30:J30">B18/B$21</f>
        <v>0.36441799755071036</v>
      </c>
      <c r="C30" s="42">
        <f t="shared" si="2"/>
        <v>0.39540154545281503</v>
      </c>
      <c r="D30" s="42">
        <f t="shared" si="2"/>
        <v>0.34978370668501246</v>
      </c>
      <c r="E30" s="42">
        <f t="shared" si="2"/>
        <v>0.2833697749196141</v>
      </c>
      <c r="F30" s="42">
        <f t="shared" si="2"/>
        <v>0.36788914152483726</v>
      </c>
      <c r="G30" s="42">
        <f t="shared" si="2"/>
        <v>0.40281409297291476</v>
      </c>
      <c r="H30" s="42">
        <f t="shared" si="2"/>
        <v>0.46136495842862335</v>
      </c>
      <c r="I30" s="42">
        <f t="shared" si="2"/>
        <v>0.3970036678010228</v>
      </c>
      <c r="J30" s="44">
        <f t="shared" si="2"/>
        <v>0.4236324519315588</v>
      </c>
    </row>
    <row r="31" spans="1:10" ht="18.75" customHeight="1" hidden="1">
      <c r="A31" s="45" t="s">
        <v>47</v>
      </c>
      <c r="B31" s="46">
        <f aca="true" t="shared" si="3" ref="B31:J31">B19/B$21</f>
        <v>0.21007932393925166</v>
      </c>
      <c r="C31" s="47">
        <f t="shared" si="3"/>
        <v>0.1489325252685756</v>
      </c>
      <c r="D31" s="47">
        <f t="shared" si="3"/>
        <v>0.1546591602819302</v>
      </c>
      <c r="E31" s="47">
        <f t="shared" si="3"/>
        <v>0.24928802144433165</v>
      </c>
      <c r="F31" s="47">
        <f t="shared" si="3"/>
        <v>0.15453742831821354</v>
      </c>
      <c r="G31" s="47">
        <f t="shared" si="3"/>
        <v>0.07881773355224457</v>
      </c>
      <c r="H31" s="47">
        <f t="shared" si="3"/>
        <v>0.13090429595324038</v>
      </c>
      <c r="I31" s="47">
        <f t="shared" si="3"/>
        <v>0.1696073933792076</v>
      </c>
      <c r="J31" s="76">
        <f t="shared" si="3"/>
        <v>0.2817113403640426</v>
      </c>
    </row>
    <row r="32" spans="1:10" ht="18.75" customHeight="1" hidden="1">
      <c r="A32" s="48" t="s">
        <v>48</v>
      </c>
      <c r="B32" s="49">
        <f aca="true" t="shared" si="4" ref="B32:J32">B20/B$21</f>
        <v>0.425502678510038</v>
      </c>
      <c r="C32" s="50">
        <f t="shared" si="4"/>
        <v>0.4556659292786094</v>
      </c>
      <c r="D32" s="50">
        <f t="shared" si="4"/>
        <v>0.4955571330330574</v>
      </c>
      <c r="E32" s="50">
        <f t="shared" si="4"/>
        <v>0.4673422036360542</v>
      </c>
      <c r="F32" s="50">
        <f t="shared" si="4"/>
        <v>0.47757343015694925</v>
      </c>
      <c r="G32" s="50">
        <f t="shared" si="4"/>
        <v>0.5183681734748407</v>
      </c>
      <c r="H32" s="50">
        <f t="shared" si="4"/>
        <v>0.4077307456181363</v>
      </c>
      <c r="I32" s="50">
        <f t="shared" si="4"/>
        <v>0.4333889388197696</v>
      </c>
      <c r="J32" s="112">
        <f t="shared" si="4"/>
        <v>0.29465620770439865</v>
      </c>
    </row>
    <row r="33" spans="1:10" ht="18.75" customHeight="1" hidden="1" thickBot="1">
      <c r="A33" s="52" t="s">
        <v>49</v>
      </c>
      <c r="B33" s="53">
        <f aca="true" t="shared" si="5" ref="B33:J33">SUM(B30:B32)</f>
        <v>1</v>
      </c>
      <c r="C33" s="54">
        <f t="shared" si="5"/>
        <v>1</v>
      </c>
      <c r="D33" s="54">
        <f t="shared" si="5"/>
        <v>1</v>
      </c>
      <c r="E33" s="54">
        <f t="shared" si="5"/>
        <v>1</v>
      </c>
      <c r="F33" s="54">
        <f t="shared" si="5"/>
        <v>1</v>
      </c>
      <c r="G33" s="54">
        <f t="shared" si="5"/>
        <v>1</v>
      </c>
      <c r="H33" s="54">
        <f t="shared" si="5"/>
        <v>1</v>
      </c>
      <c r="I33" s="54">
        <f t="shared" si="5"/>
        <v>1</v>
      </c>
      <c r="J33" s="117">
        <f t="shared" si="5"/>
        <v>1</v>
      </c>
    </row>
    <row r="34" spans="1:10" ht="18.75" customHeight="1" hidden="1" thickTop="1">
      <c r="A34" s="38"/>
      <c r="B34" s="55"/>
      <c r="C34" s="55"/>
      <c r="D34" s="55"/>
      <c r="E34" s="55"/>
      <c r="F34" s="55"/>
      <c r="G34" s="55"/>
      <c r="H34" s="55"/>
      <c r="I34" s="55"/>
      <c r="J34" s="55"/>
    </row>
    <row r="35" spans="1:10" ht="18.75" customHeight="1" hidden="1">
      <c r="A35" s="38"/>
      <c r="B35" s="55"/>
      <c r="C35" s="55"/>
      <c r="D35" s="55"/>
      <c r="E35" s="55"/>
      <c r="F35" s="55"/>
      <c r="G35" s="55"/>
      <c r="H35" s="55"/>
      <c r="I35" s="55"/>
      <c r="J35" s="55"/>
    </row>
    <row r="36" spans="1:10" ht="18.75" customHeight="1" hidden="1">
      <c r="A36" s="38"/>
      <c r="B36" s="55"/>
      <c r="C36" s="55"/>
      <c r="D36" s="55"/>
      <c r="E36" s="55"/>
      <c r="F36" s="55"/>
      <c r="G36" s="55"/>
      <c r="H36" s="55"/>
      <c r="I36" s="55"/>
      <c r="J36" s="55"/>
    </row>
    <row r="37" spans="1:10" ht="18.75" customHeight="1" hidden="1">
      <c r="A37" s="193" t="s">
        <v>21</v>
      </c>
      <c r="B37" s="193"/>
      <c r="C37" s="193"/>
      <c r="D37" s="193"/>
      <c r="E37" s="193"/>
      <c r="F37" s="193"/>
      <c r="G37" s="193"/>
      <c r="H37" s="193"/>
      <c r="I37" s="193"/>
      <c r="J37" s="193"/>
    </row>
    <row r="38" spans="1:10" ht="18.75" customHeight="1" hidden="1">
      <c r="A38" s="25"/>
      <c r="B38" s="25"/>
      <c r="C38" s="25"/>
      <c r="D38" s="25"/>
      <c r="E38" s="25"/>
      <c r="F38" s="25"/>
      <c r="G38" s="25"/>
      <c r="H38" s="25"/>
      <c r="I38" s="25"/>
      <c r="J38" s="25"/>
    </row>
    <row r="39" spans="1:10" ht="18.75" customHeight="1" hidden="1" thickBot="1">
      <c r="A39" s="25"/>
      <c r="B39" s="25"/>
      <c r="C39" s="25"/>
      <c r="D39" s="25"/>
      <c r="E39" s="25"/>
      <c r="F39" s="25"/>
      <c r="G39" s="25"/>
      <c r="H39" s="25"/>
      <c r="I39" s="25"/>
      <c r="J39" s="25"/>
    </row>
    <row r="40" spans="1:10" ht="18.75" customHeight="1" hidden="1" thickTop="1">
      <c r="A40" s="10" t="s">
        <v>58</v>
      </c>
      <c r="B40" s="3">
        <v>1998</v>
      </c>
      <c r="C40" s="1">
        <v>1999</v>
      </c>
      <c r="D40" s="1">
        <v>2000</v>
      </c>
      <c r="E40" s="1">
        <v>2001</v>
      </c>
      <c r="F40" s="1">
        <v>2002</v>
      </c>
      <c r="G40" s="1">
        <v>2003</v>
      </c>
      <c r="H40" s="1">
        <v>2004</v>
      </c>
      <c r="I40" s="1">
        <v>2005</v>
      </c>
      <c r="J40" s="11">
        <v>2006</v>
      </c>
    </row>
    <row r="41" spans="1:10" ht="18.75" customHeight="1" hidden="1">
      <c r="A41" s="56" t="s">
        <v>22</v>
      </c>
      <c r="B41" s="57"/>
      <c r="C41" s="32"/>
      <c r="D41" s="32">
        <v>4984</v>
      </c>
      <c r="E41" s="32">
        <v>5827</v>
      </c>
      <c r="F41" s="32">
        <v>7210</v>
      </c>
      <c r="G41" s="32">
        <v>9063</v>
      </c>
      <c r="H41" s="32">
        <v>9222</v>
      </c>
      <c r="I41" s="32">
        <v>9994</v>
      </c>
      <c r="J41" s="93">
        <v>10181</v>
      </c>
    </row>
    <row r="42" spans="1:10" ht="18.75" customHeight="1" hidden="1">
      <c r="A42" s="58" t="s">
        <v>18</v>
      </c>
      <c r="B42" s="59"/>
      <c r="C42" s="22"/>
      <c r="D42" s="22">
        <v>6161</v>
      </c>
      <c r="E42" s="22">
        <v>6389</v>
      </c>
      <c r="F42" s="22">
        <v>7769</v>
      </c>
      <c r="G42" s="22">
        <v>9711</v>
      </c>
      <c r="H42" s="22">
        <v>10442</v>
      </c>
      <c r="I42" s="22">
        <v>11253</v>
      </c>
      <c r="J42" s="60">
        <v>9719</v>
      </c>
    </row>
    <row r="43" spans="1:10" ht="18.75" customHeight="1" hidden="1" thickBot="1">
      <c r="A43" s="61" t="s">
        <v>17</v>
      </c>
      <c r="B43" s="62"/>
      <c r="C43" s="63"/>
      <c r="D43" s="64">
        <f aca="true" t="shared" si="6" ref="D43:J43">SUM(D41/D42)</f>
        <v>0.8089595844830385</v>
      </c>
      <c r="E43" s="64">
        <f t="shared" si="6"/>
        <v>0.912036312411958</v>
      </c>
      <c r="F43" s="64">
        <f t="shared" si="6"/>
        <v>0.9280473677435963</v>
      </c>
      <c r="G43" s="64">
        <f t="shared" si="6"/>
        <v>0.933271547729379</v>
      </c>
      <c r="H43" s="64">
        <f t="shared" si="6"/>
        <v>0.8831641447998467</v>
      </c>
      <c r="I43" s="64">
        <f t="shared" si="6"/>
        <v>0.88811872389585</v>
      </c>
      <c r="J43" s="65">
        <f t="shared" si="6"/>
        <v>1.0475357547072743</v>
      </c>
    </row>
    <row r="44" spans="1:11" ht="13.5" hidden="1" thickTop="1">
      <c r="A44" s="38"/>
      <c r="B44" s="38"/>
      <c r="C44" s="38"/>
      <c r="D44" s="38"/>
      <c r="E44" s="38"/>
      <c r="F44" s="38"/>
      <c r="G44" s="38"/>
      <c r="H44" s="38"/>
      <c r="I44" s="38"/>
      <c r="J44" s="38" t="s">
        <v>25</v>
      </c>
      <c r="K44" s="23"/>
    </row>
    <row r="45" spans="1:11" ht="12.75" hidden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23"/>
    </row>
    <row r="46" spans="1:10" ht="16.5" hidden="1">
      <c r="A46" s="171" t="s">
        <v>55</v>
      </c>
      <c r="B46" s="171"/>
      <c r="C46" s="171"/>
      <c r="D46" s="171"/>
      <c r="E46" s="171"/>
      <c r="F46" s="171"/>
      <c r="G46" s="171"/>
      <c r="H46" s="171"/>
      <c r="I46" s="171"/>
      <c r="J46" s="171"/>
    </row>
    <row r="47" spans="1:10" ht="16.5" hidden="1">
      <c r="A47" s="66"/>
      <c r="B47" s="66"/>
      <c r="C47" s="66"/>
      <c r="D47" s="66"/>
      <c r="E47" s="66"/>
      <c r="F47" s="66"/>
      <c r="G47" s="66"/>
      <c r="H47" s="66"/>
      <c r="I47" s="66"/>
      <c r="J47" s="66"/>
    </row>
    <row r="48" spans="1:11" ht="13.5" hidden="1" thickBo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23"/>
    </row>
    <row r="49" spans="1:10" ht="13.5" customHeight="1" hidden="1" thickTop="1">
      <c r="A49" s="205" t="s">
        <v>37</v>
      </c>
      <c r="B49" s="206"/>
      <c r="C49" s="206"/>
      <c r="D49" s="206"/>
      <c r="E49" s="206"/>
      <c r="F49" s="206"/>
      <c r="G49" s="206"/>
      <c r="H49" s="206"/>
      <c r="I49" s="206"/>
      <c r="J49" s="12" t="s">
        <v>35</v>
      </c>
    </row>
    <row r="50" spans="1:10" ht="13.5" customHeight="1" hidden="1">
      <c r="A50" s="8" t="s">
        <v>58</v>
      </c>
      <c r="B50" s="5">
        <v>1998</v>
      </c>
      <c r="C50" s="2">
        <v>1999</v>
      </c>
      <c r="D50" s="2">
        <v>2000</v>
      </c>
      <c r="E50" s="2">
        <v>2001</v>
      </c>
      <c r="F50" s="2">
        <v>2002</v>
      </c>
      <c r="G50" s="2">
        <v>2003</v>
      </c>
      <c r="H50" s="2">
        <v>2004</v>
      </c>
      <c r="I50" s="2">
        <v>2005</v>
      </c>
      <c r="J50" s="13">
        <v>2006</v>
      </c>
    </row>
    <row r="51" spans="1:10" ht="13.5" customHeight="1" hidden="1">
      <c r="A51" s="67" t="s">
        <v>50</v>
      </c>
      <c r="B51" s="68"/>
      <c r="C51" s="69"/>
      <c r="D51" s="69"/>
      <c r="E51" s="69"/>
      <c r="F51" s="69"/>
      <c r="G51" s="69"/>
      <c r="H51" s="69"/>
      <c r="I51" s="69"/>
      <c r="J51" s="118"/>
    </row>
    <row r="52" spans="1:10" ht="13.5" customHeight="1" hidden="1">
      <c r="A52" s="70" t="s">
        <v>42</v>
      </c>
      <c r="B52" s="33"/>
      <c r="C52" s="34"/>
      <c r="D52" s="34">
        <v>4366171</v>
      </c>
      <c r="E52" s="34">
        <v>5006508</v>
      </c>
      <c r="F52" s="34">
        <v>6262165</v>
      </c>
      <c r="G52" s="34">
        <v>7940378</v>
      </c>
      <c r="H52" s="34">
        <v>8100557</v>
      </c>
      <c r="I52" s="34">
        <v>8702221</v>
      </c>
      <c r="J52" s="96">
        <v>8891562</v>
      </c>
    </row>
    <row r="53" spans="1:10" ht="13.5" customHeight="1" hidden="1">
      <c r="A53" s="45" t="s">
        <v>43</v>
      </c>
      <c r="B53" s="33"/>
      <c r="C53" s="34"/>
      <c r="D53" s="34">
        <v>396936</v>
      </c>
      <c r="E53" s="34">
        <v>333327</v>
      </c>
      <c r="F53" s="34">
        <v>423093</v>
      </c>
      <c r="G53" s="34">
        <v>338858</v>
      </c>
      <c r="H53" s="34">
        <v>336738</v>
      </c>
      <c r="I53" s="34">
        <v>277090</v>
      </c>
      <c r="J53" s="96">
        <v>190939</v>
      </c>
    </row>
    <row r="54" spans="1:10" ht="13.5" customHeight="1" hidden="1">
      <c r="A54" s="71" t="s">
        <v>44</v>
      </c>
      <c r="B54" s="36"/>
      <c r="C54" s="37"/>
      <c r="D54" s="37">
        <v>2371052</v>
      </c>
      <c r="E54" s="37">
        <v>2858261</v>
      </c>
      <c r="F54" s="37">
        <v>2981394</v>
      </c>
      <c r="G54" s="37">
        <v>3198648</v>
      </c>
      <c r="H54" s="37">
        <v>3446249</v>
      </c>
      <c r="I54" s="37">
        <v>3564160</v>
      </c>
      <c r="J54" s="97">
        <v>3275668</v>
      </c>
    </row>
    <row r="55" spans="1:10" ht="13.5" customHeight="1" hidden="1" thickBot="1">
      <c r="A55" s="52" t="s">
        <v>45</v>
      </c>
      <c r="B55" s="72"/>
      <c r="C55" s="73"/>
      <c r="D55" s="74">
        <v>7134159</v>
      </c>
      <c r="E55" s="74">
        <v>8198096</v>
      </c>
      <c r="F55" s="74">
        <v>9666652</v>
      </c>
      <c r="G55" s="74">
        <v>11477884</v>
      </c>
      <c r="H55" s="74">
        <v>11883544</v>
      </c>
      <c r="I55" s="74">
        <v>12543471</v>
      </c>
      <c r="J55" s="101">
        <v>12358169</v>
      </c>
    </row>
    <row r="56" ht="15.75" customHeight="1" hidden="1" thickTop="1"/>
    <row r="57" ht="15.75" customHeight="1" hidden="1"/>
    <row r="58" spans="1:10" ht="15.75" customHeight="1" hidden="1">
      <c r="A58" s="175" t="s">
        <v>54</v>
      </c>
      <c r="B58" s="175"/>
      <c r="C58" s="175"/>
      <c r="D58" s="175"/>
      <c r="E58" s="175"/>
      <c r="F58" s="175"/>
      <c r="G58" s="175"/>
      <c r="H58" s="175"/>
      <c r="I58" s="175"/>
      <c r="J58" s="175"/>
    </row>
    <row r="59" spans="1:10" ht="15.75" customHeight="1" hidden="1">
      <c r="A59" s="26"/>
      <c r="B59" s="26"/>
      <c r="C59" s="26"/>
      <c r="D59" s="26"/>
      <c r="E59" s="26"/>
      <c r="F59" s="26"/>
      <c r="G59" s="26"/>
      <c r="H59" s="26"/>
      <c r="I59" s="26"/>
      <c r="J59" s="26"/>
    </row>
    <row r="60" ht="15.75" customHeight="1" hidden="1" thickBot="1"/>
    <row r="61" spans="1:10" ht="12.75" customHeight="1" hidden="1" thickTop="1">
      <c r="A61" s="205" t="s">
        <v>37</v>
      </c>
      <c r="B61" s="206"/>
      <c r="C61" s="206"/>
      <c r="D61" s="206"/>
      <c r="E61" s="206"/>
      <c r="F61" s="206"/>
      <c r="G61" s="206"/>
      <c r="H61" s="206"/>
      <c r="I61" s="206"/>
      <c r="J61" s="4" t="s">
        <v>35</v>
      </c>
    </row>
    <row r="62" spans="1:10" ht="12.75" customHeight="1" hidden="1">
      <c r="A62" s="8" t="s">
        <v>58</v>
      </c>
      <c r="B62" s="5">
        <v>1998</v>
      </c>
      <c r="C62" s="2">
        <v>1999</v>
      </c>
      <c r="D62" s="2">
        <v>2000</v>
      </c>
      <c r="E62" s="2">
        <v>2001</v>
      </c>
      <c r="F62" s="2">
        <v>2002</v>
      </c>
      <c r="G62" s="2">
        <v>2003</v>
      </c>
      <c r="H62" s="2">
        <v>2004</v>
      </c>
      <c r="I62" s="2">
        <v>2005</v>
      </c>
      <c r="J62" s="13">
        <v>2006</v>
      </c>
    </row>
    <row r="63" spans="1:10" ht="12.75" customHeight="1" hidden="1">
      <c r="A63" s="67" t="s">
        <v>50</v>
      </c>
      <c r="B63" s="68"/>
      <c r="C63" s="69"/>
      <c r="D63" s="69"/>
      <c r="E63" s="69"/>
      <c r="F63" s="69"/>
      <c r="G63" s="69"/>
      <c r="H63" s="69"/>
      <c r="I63" s="69"/>
      <c r="J63" s="118"/>
    </row>
    <row r="64" spans="1:10" ht="12.75" customHeight="1" hidden="1">
      <c r="A64" s="70" t="s">
        <v>51</v>
      </c>
      <c r="B64" s="33"/>
      <c r="C64" s="34"/>
      <c r="D64" s="47">
        <f aca="true" t="shared" si="7" ref="D64:J66">D52/D$55</f>
        <v>0.6120092080930633</v>
      </c>
      <c r="E64" s="47">
        <f t="shared" si="7"/>
        <v>0.6106915556978109</v>
      </c>
      <c r="F64" s="47">
        <f t="shared" si="7"/>
        <v>0.6478111552996839</v>
      </c>
      <c r="G64" s="47">
        <f t="shared" si="7"/>
        <v>0.6917980700972409</v>
      </c>
      <c r="H64" s="47">
        <f t="shared" si="7"/>
        <v>0.6816617164037934</v>
      </c>
      <c r="I64" s="47">
        <f t="shared" si="7"/>
        <v>0.6937649873786929</v>
      </c>
      <c r="J64" s="76">
        <f t="shared" si="7"/>
        <v>0.7194886232742084</v>
      </c>
    </row>
    <row r="65" spans="1:10" ht="12.75" customHeight="1" hidden="1">
      <c r="A65" s="45" t="s">
        <v>43</v>
      </c>
      <c r="B65" s="33"/>
      <c r="C65" s="34"/>
      <c r="D65" s="47">
        <f t="shared" si="7"/>
        <v>0.055638793584499587</v>
      </c>
      <c r="E65" s="47">
        <f t="shared" si="7"/>
        <v>0.04065907498521608</v>
      </c>
      <c r="F65" s="47">
        <f t="shared" si="7"/>
        <v>0.04376830778639802</v>
      </c>
      <c r="G65" s="47">
        <f t="shared" si="7"/>
        <v>0.02952268902525936</v>
      </c>
      <c r="H65" s="47">
        <f t="shared" si="7"/>
        <v>0.028336496250613453</v>
      </c>
      <c r="I65" s="47">
        <f t="shared" si="7"/>
        <v>0.022090376738623622</v>
      </c>
      <c r="J65" s="76">
        <f t="shared" si="7"/>
        <v>0.01545042797197546</v>
      </c>
    </row>
    <row r="66" spans="1:10" ht="12.75" customHeight="1" hidden="1">
      <c r="A66" s="77" t="s">
        <v>44</v>
      </c>
      <c r="B66" s="78"/>
      <c r="C66" s="79"/>
      <c r="D66" s="51">
        <f t="shared" si="7"/>
        <v>0.33235199832243717</v>
      </c>
      <c r="E66" s="51">
        <f t="shared" si="7"/>
        <v>0.3486493693169731</v>
      </c>
      <c r="F66" s="51">
        <f t="shared" si="7"/>
        <v>0.3084205369139181</v>
      </c>
      <c r="G66" s="51">
        <f t="shared" si="7"/>
        <v>0.27867924087749973</v>
      </c>
      <c r="H66" s="51">
        <f t="shared" si="7"/>
        <v>0.2900017873455932</v>
      </c>
      <c r="I66" s="51">
        <f t="shared" si="7"/>
        <v>0.2841446358826835</v>
      </c>
      <c r="J66" s="80">
        <f t="shared" si="7"/>
        <v>0.2650609487538162</v>
      </c>
    </row>
    <row r="67" spans="1:10" ht="12.75" customHeight="1" hidden="1" thickBot="1">
      <c r="A67" s="81" t="s">
        <v>45</v>
      </c>
      <c r="B67" s="82"/>
      <c r="C67" s="83"/>
      <c r="D67" s="84">
        <f aca="true" t="shared" si="8" ref="D67:J67">SUM(D64:D66)</f>
        <v>1</v>
      </c>
      <c r="E67" s="84">
        <f t="shared" si="8"/>
        <v>1</v>
      </c>
      <c r="F67" s="84">
        <f t="shared" si="8"/>
        <v>1</v>
      </c>
      <c r="G67" s="84">
        <f t="shared" si="8"/>
        <v>1</v>
      </c>
      <c r="H67" s="84">
        <f t="shared" si="8"/>
        <v>1</v>
      </c>
      <c r="I67" s="84">
        <f t="shared" si="8"/>
        <v>1</v>
      </c>
      <c r="J67" s="119">
        <f t="shared" si="8"/>
        <v>1</v>
      </c>
    </row>
    <row r="68" spans="1:10" ht="13.5" hidden="1" thickTop="1">
      <c r="A68" s="38"/>
      <c r="B68" s="85"/>
      <c r="C68" s="85"/>
      <c r="D68" s="85"/>
      <c r="E68" s="85"/>
      <c r="F68" s="85"/>
      <c r="G68" s="85"/>
      <c r="H68" s="85"/>
      <c r="I68" s="85"/>
      <c r="J68" s="85"/>
    </row>
    <row r="69" spans="1:10" ht="12.75" hidden="1">
      <c r="A69" s="38"/>
      <c r="B69" s="85"/>
      <c r="C69" s="85"/>
      <c r="D69" s="85"/>
      <c r="E69" s="85"/>
      <c r="F69" s="85"/>
      <c r="G69" s="85"/>
      <c r="H69" s="85"/>
      <c r="I69" s="85"/>
      <c r="J69" s="85"/>
    </row>
    <row r="70" spans="1:10" ht="16.5" hidden="1">
      <c r="A70" s="176" t="s">
        <v>53</v>
      </c>
      <c r="B70" s="176"/>
      <c r="C70" s="176"/>
      <c r="D70" s="176"/>
      <c r="E70" s="176"/>
      <c r="F70" s="176"/>
      <c r="G70" s="176"/>
      <c r="H70" s="176"/>
      <c r="I70" s="176"/>
      <c r="J70" s="176"/>
    </row>
    <row r="71" spans="1:10" ht="12.75" hidden="1">
      <c r="A71" s="38"/>
      <c r="B71" s="85"/>
      <c r="C71" s="85"/>
      <c r="D71" s="85"/>
      <c r="E71" s="85"/>
      <c r="F71" s="85"/>
      <c r="G71" s="85"/>
      <c r="H71" s="85"/>
      <c r="I71" s="85"/>
      <c r="J71" s="85"/>
    </row>
    <row r="72" spans="1:10" ht="13.5" hidden="1" thickBot="1">
      <c r="A72" s="38"/>
      <c r="B72" s="85"/>
      <c r="C72" s="85"/>
      <c r="D72" s="85"/>
      <c r="E72" s="85"/>
      <c r="F72" s="85"/>
      <c r="G72" s="85"/>
      <c r="H72" s="85"/>
      <c r="I72" s="85"/>
      <c r="J72" s="85"/>
    </row>
    <row r="73" spans="1:10" ht="13.5" hidden="1" thickTop="1">
      <c r="A73" s="205" t="s">
        <v>37</v>
      </c>
      <c r="B73" s="206"/>
      <c r="C73" s="206"/>
      <c r="D73" s="206"/>
      <c r="E73" s="206"/>
      <c r="F73" s="206"/>
      <c r="G73" s="206"/>
      <c r="H73" s="206"/>
      <c r="I73" s="206"/>
      <c r="J73" s="14" t="s">
        <v>35</v>
      </c>
    </row>
    <row r="74" spans="1:10" ht="12.75" hidden="1">
      <c r="A74" s="8" t="s">
        <v>26</v>
      </c>
      <c r="B74" s="2">
        <v>1998</v>
      </c>
      <c r="C74" s="2">
        <v>1999</v>
      </c>
      <c r="D74" s="2">
        <v>2000</v>
      </c>
      <c r="E74" s="2">
        <v>2001</v>
      </c>
      <c r="F74" s="2">
        <v>2002</v>
      </c>
      <c r="G74" s="2">
        <v>2003</v>
      </c>
      <c r="H74" s="2">
        <v>2004</v>
      </c>
      <c r="I74" s="2">
        <v>2005</v>
      </c>
      <c r="J74" s="15">
        <v>2006</v>
      </c>
    </row>
    <row r="75" spans="1:10" ht="12.75" hidden="1">
      <c r="A75" s="173" t="s">
        <v>56</v>
      </c>
      <c r="B75" s="174"/>
      <c r="C75" s="86"/>
      <c r="D75" s="86"/>
      <c r="E75" s="86"/>
      <c r="F75" s="86"/>
      <c r="G75" s="86"/>
      <c r="H75" s="86"/>
      <c r="I75" s="86"/>
      <c r="J75" s="87"/>
    </row>
    <row r="76" spans="1:10" ht="12.75" hidden="1">
      <c r="A76" s="88" t="s">
        <v>46</v>
      </c>
      <c r="B76" s="89"/>
      <c r="C76" s="89"/>
      <c r="D76" s="47">
        <f aca="true" t="shared" si="9" ref="D76:J79">D52/D18</f>
        <v>0.8761004502329822</v>
      </c>
      <c r="E76" s="47">
        <f t="shared" si="9"/>
        <v>0.8591229392408087</v>
      </c>
      <c r="F76" s="47">
        <f t="shared" si="9"/>
        <v>0.8685408828287112</v>
      </c>
      <c r="G76" s="47">
        <f t="shared" si="9"/>
        <v>0.8761545048086896</v>
      </c>
      <c r="H76" s="47">
        <f t="shared" si="9"/>
        <v>0.8784318705267442</v>
      </c>
      <c r="I76" s="47">
        <f t="shared" si="9"/>
        <v>0.8707789631469325</v>
      </c>
      <c r="J76" s="76">
        <f t="shared" si="9"/>
        <v>0.8733265450425227</v>
      </c>
    </row>
    <row r="77" spans="1:10" ht="12.75" hidden="1">
      <c r="A77" s="88" t="s">
        <v>47</v>
      </c>
      <c r="B77" s="89"/>
      <c r="C77" s="89"/>
      <c r="D77" s="47">
        <f t="shared" si="9"/>
        <v>0.18013478251004061</v>
      </c>
      <c r="E77" s="47">
        <f t="shared" si="9"/>
        <v>0.06501940768664939</v>
      </c>
      <c r="F77" s="47">
        <f t="shared" si="9"/>
        <v>0.13969629503183417</v>
      </c>
      <c r="G77" s="47">
        <f t="shared" si="9"/>
        <v>0.1910900078385374</v>
      </c>
      <c r="H77" s="47">
        <f t="shared" si="9"/>
        <v>0.1286992560975237</v>
      </c>
      <c r="I77" s="47">
        <f t="shared" si="9"/>
        <v>0.06490055522309053</v>
      </c>
      <c r="J77" s="76">
        <f t="shared" si="9"/>
        <v>0.02820188484224202</v>
      </c>
    </row>
    <row r="78" spans="1:10" ht="12.75" hidden="1">
      <c r="A78" s="88" t="s">
        <v>48</v>
      </c>
      <c r="B78" s="89"/>
      <c r="C78" s="89"/>
      <c r="D78" s="47">
        <f t="shared" si="9"/>
        <v>0.33581499563067674</v>
      </c>
      <c r="E78" s="47">
        <f t="shared" si="9"/>
        <v>0.29739989266280115</v>
      </c>
      <c r="F78" s="47">
        <f t="shared" si="9"/>
        <v>0.3185385106611894</v>
      </c>
      <c r="G78" s="47">
        <f t="shared" si="9"/>
        <v>0.2742662057161172</v>
      </c>
      <c r="H78" s="47">
        <f t="shared" si="9"/>
        <v>0.4228740152262912</v>
      </c>
      <c r="I78" s="47">
        <f t="shared" si="9"/>
        <v>0.3267019361812201</v>
      </c>
      <c r="J78" s="76">
        <f t="shared" si="9"/>
        <v>0.4625642921505362</v>
      </c>
    </row>
    <row r="79" spans="1:10" ht="13.5" hidden="1" thickBot="1">
      <c r="A79" s="90" t="s">
        <v>57</v>
      </c>
      <c r="B79" s="91"/>
      <c r="C79" s="91"/>
      <c r="D79" s="64">
        <f t="shared" si="9"/>
        <v>0.5007206735757187</v>
      </c>
      <c r="E79" s="64">
        <f t="shared" si="9"/>
        <v>0.39864555461679196</v>
      </c>
      <c r="F79" s="64">
        <f t="shared" si="9"/>
        <v>0.4932405951164311</v>
      </c>
      <c r="G79" s="64">
        <f t="shared" si="9"/>
        <v>0.5101595355838984</v>
      </c>
      <c r="H79" s="64">
        <f t="shared" si="9"/>
        <v>0.5945437064678522</v>
      </c>
      <c r="I79" s="64">
        <f t="shared" si="9"/>
        <v>0.49829906164549864</v>
      </c>
      <c r="J79" s="65">
        <f t="shared" si="9"/>
        <v>0.5142116965375277</v>
      </c>
    </row>
    <row r="80" ht="13.5" hidden="1" thickTop="1"/>
    <row r="81" ht="12.75" hidden="1"/>
    <row r="82" spans="1:10" ht="15.75" hidden="1">
      <c r="A82" s="193" t="s">
        <v>23</v>
      </c>
      <c r="B82" s="193"/>
      <c r="C82" s="193"/>
      <c r="D82" s="193"/>
      <c r="E82" s="193"/>
      <c r="F82" s="193"/>
      <c r="G82" s="193"/>
      <c r="H82" s="193"/>
      <c r="I82" s="193"/>
      <c r="J82" s="193"/>
    </row>
    <row r="83" spans="1:10" ht="15.75" hidden="1">
      <c r="A83" s="25"/>
      <c r="B83" s="25"/>
      <c r="C83" s="25"/>
      <c r="D83" s="25"/>
      <c r="E83" s="25"/>
      <c r="F83" s="25"/>
      <c r="G83" s="25"/>
      <c r="H83" s="25"/>
      <c r="I83" s="25"/>
      <c r="J83" s="25"/>
    </row>
    <row r="84" spans="1:10" ht="16.5" hidden="1" thickBot="1">
      <c r="A84" s="25"/>
      <c r="B84" s="25"/>
      <c r="C84" s="25"/>
      <c r="D84" s="25"/>
      <c r="E84" s="25"/>
      <c r="F84" s="25"/>
      <c r="G84" s="25"/>
      <c r="H84" s="25"/>
      <c r="I84" s="25"/>
      <c r="J84" s="25"/>
    </row>
    <row r="85" spans="1:10" ht="13.5" hidden="1" thickTop="1">
      <c r="A85" s="16" t="s">
        <v>58</v>
      </c>
      <c r="B85" s="17">
        <v>1998</v>
      </c>
      <c r="C85" s="17">
        <v>1999</v>
      </c>
      <c r="D85" s="17">
        <v>2000</v>
      </c>
      <c r="E85" s="17">
        <v>2001</v>
      </c>
      <c r="F85" s="17">
        <v>2002</v>
      </c>
      <c r="G85" s="17">
        <v>2003</v>
      </c>
      <c r="H85" s="17">
        <v>2004</v>
      </c>
      <c r="I85" s="17">
        <v>2005</v>
      </c>
      <c r="J85" s="18">
        <v>2006</v>
      </c>
    </row>
    <row r="86" spans="1:10" ht="12.75" hidden="1">
      <c r="A86" s="92" t="s">
        <v>19</v>
      </c>
      <c r="B86" s="32"/>
      <c r="C86" s="32"/>
      <c r="D86" s="32">
        <v>4366</v>
      </c>
      <c r="E86" s="32">
        <v>5007</v>
      </c>
      <c r="F86" s="32">
        <v>6262</v>
      </c>
      <c r="G86" s="32">
        <v>7940</v>
      </c>
      <c r="H86" s="32">
        <v>8101</v>
      </c>
      <c r="I86" s="32">
        <v>8702</v>
      </c>
      <c r="J86" s="93">
        <v>8892</v>
      </c>
    </row>
    <row r="87" spans="1:10" ht="12.75" hidden="1">
      <c r="A87" s="94" t="s">
        <v>18</v>
      </c>
      <c r="B87" s="22"/>
      <c r="C87" s="22"/>
      <c r="D87" s="22">
        <v>6161</v>
      </c>
      <c r="E87" s="22">
        <v>6389</v>
      </c>
      <c r="F87" s="22">
        <v>7769</v>
      </c>
      <c r="G87" s="22">
        <v>9711</v>
      </c>
      <c r="H87" s="22">
        <v>10442</v>
      </c>
      <c r="I87" s="22">
        <v>11253</v>
      </c>
      <c r="J87" s="60">
        <v>9719</v>
      </c>
    </row>
    <row r="88" spans="1:10" ht="13.5" hidden="1" thickBot="1">
      <c r="A88" s="95" t="s">
        <v>17</v>
      </c>
      <c r="B88" s="63"/>
      <c r="C88" s="63"/>
      <c r="D88" s="64">
        <f aca="true" t="shared" si="10" ref="D88:J88">SUM(D86/D87)</f>
        <v>0.7086511929881513</v>
      </c>
      <c r="E88" s="64">
        <f t="shared" si="10"/>
        <v>0.7836907184222883</v>
      </c>
      <c r="F88" s="64">
        <f t="shared" si="10"/>
        <v>0.8060239413051873</v>
      </c>
      <c r="G88" s="64">
        <f t="shared" si="10"/>
        <v>0.8176294923282875</v>
      </c>
      <c r="H88" s="64">
        <f t="shared" si="10"/>
        <v>0.7758092319479027</v>
      </c>
      <c r="I88" s="64">
        <f t="shared" si="10"/>
        <v>0.7733048964720519</v>
      </c>
      <c r="J88" s="65">
        <f t="shared" si="10"/>
        <v>0.9149089412490997</v>
      </c>
    </row>
    <row r="89" ht="13.5" hidden="1" thickTop="1"/>
    <row r="90" ht="12.75" hidden="1"/>
    <row r="91" ht="12.75" hidden="1"/>
    <row r="92" ht="12.75" hidden="1">
      <c r="K92" s="38"/>
    </row>
    <row r="93" ht="12.75" hidden="1"/>
    <row r="94" ht="12.75" hidden="1"/>
    <row r="95" ht="12.75" hidden="1"/>
    <row r="96" spans="1:10" ht="12.75" hidden="1">
      <c r="A96" s="23"/>
      <c r="B96" s="23"/>
      <c r="C96" s="23"/>
      <c r="D96" s="55"/>
      <c r="E96" s="55"/>
      <c r="F96" s="55"/>
      <c r="G96" s="55"/>
      <c r="H96" s="55"/>
      <c r="I96" s="55"/>
      <c r="J96" s="55"/>
    </row>
    <row r="97" ht="12.75" hidden="1">
      <c r="E97" s="27" t="s">
        <v>27</v>
      </c>
    </row>
    <row r="98" ht="12.75" hidden="1"/>
    <row r="99" spans="1:10" ht="12.75" hidden="1">
      <c r="A99" s="8"/>
      <c r="B99" s="5">
        <v>1998</v>
      </c>
      <c r="C99" s="2">
        <v>1999</v>
      </c>
      <c r="D99" s="2">
        <v>2000</v>
      </c>
      <c r="E99" s="2">
        <v>2001</v>
      </c>
      <c r="F99" s="2">
        <v>2002</v>
      </c>
      <c r="G99" s="2">
        <v>2003</v>
      </c>
      <c r="H99" s="2">
        <v>2004</v>
      </c>
      <c r="I99" s="9">
        <v>2005</v>
      </c>
      <c r="J99" s="6" t="s">
        <v>34</v>
      </c>
    </row>
    <row r="100" spans="1:10" ht="12.75" hidden="1">
      <c r="A100" s="40" t="s">
        <v>38</v>
      </c>
      <c r="B100" s="30">
        <v>4208240</v>
      </c>
      <c r="C100" s="31">
        <v>4777712</v>
      </c>
      <c r="D100" s="31">
        <v>4983642</v>
      </c>
      <c r="E100" s="31">
        <v>5827464</v>
      </c>
      <c r="F100" s="31">
        <v>7209983</v>
      </c>
      <c r="G100" s="31">
        <v>9062760</v>
      </c>
      <c r="H100" s="31">
        <v>9221611</v>
      </c>
      <c r="I100" s="31">
        <v>9993605</v>
      </c>
      <c r="J100" s="93">
        <v>10181257</v>
      </c>
    </row>
    <row r="101" spans="1:10" ht="12.75" hidden="1">
      <c r="A101" s="45" t="s">
        <v>39</v>
      </c>
      <c r="B101" s="33">
        <v>2425962</v>
      </c>
      <c r="C101" s="34">
        <v>1799580</v>
      </c>
      <c r="D101" s="34">
        <v>2203550</v>
      </c>
      <c r="E101" s="34">
        <v>5126577</v>
      </c>
      <c r="F101" s="34">
        <v>3028663</v>
      </c>
      <c r="G101" s="34">
        <v>1773290</v>
      </c>
      <c r="H101" s="34">
        <v>2616472</v>
      </c>
      <c r="I101" s="34">
        <v>4269455</v>
      </c>
      <c r="J101" s="96">
        <v>6770434</v>
      </c>
    </row>
    <row r="102" spans="1:10" ht="12.75" hidden="1">
      <c r="A102" s="48" t="s">
        <v>40</v>
      </c>
      <c r="B102" s="36">
        <v>4913636</v>
      </c>
      <c r="C102" s="37">
        <v>5505898</v>
      </c>
      <c r="D102" s="37">
        <v>7060590</v>
      </c>
      <c r="E102" s="37">
        <v>9610834</v>
      </c>
      <c r="F102" s="37">
        <v>9359603</v>
      </c>
      <c r="G102" s="37">
        <v>11662567</v>
      </c>
      <c r="H102" s="37">
        <v>8149588</v>
      </c>
      <c r="I102" s="37">
        <v>10909516</v>
      </c>
      <c r="J102" s="97">
        <v>7081541</v>
      </c>
    </row>
    <row r="103" spans="1:10" ht="13.5" hidden="1" thickBot="1">
      <c r="A103" s="52" t="s">
        <v>41</v>
      </c>
      <c r="B103" s="98">
        <v>11547838</v>
      </c>
      <c r="C103" s="99">
        <v>12083190</v>
      </c>
      <c r="D103" s="99">
        <v>14247782</v>
      </c>
      <c r="E103" s="99">
        <v>20564875</v>
      </c>
      <c r="F103" s="99">
        <v>19598249</v>
      </c>
      <c r="G103" s="99">
        <v>22498617</v>
      </c>
      <c r="H103" s="99">
        <v>19987671</v>
      </c>
      <c r="I103" s="99">
        <v>25172576</v>
      </c>
      <c r="J103" s="75">
        <v>24033232</v>
      </c>
    </row>
    <row r="104" ht="13.5" hidden="1" thickTop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3.5" hidden="1" thickBot="1"/>
    <row r="124" spans="1:8" ht="13.5" hidden="1" thickTop="1">
      <c r="A124" s="10"/>
      <c r="B124" s="1">
        <v>2000</v>
      </c>
      <c r="C124" s="1">
        <v>2001</v>
      </c>
      <c r="D124" s="1">
        <v>2002</v>
      </c>
      <c r="E124" s="1">
        <v>2003</v>
      </c>
      <c r="F124" s="1">
        <v>2004</v>
      </c>
      <c r="G124" s="1">
        <v>2005</v>
      </c>
      <c r="H124" s="11">
        <v>2006</v>
      </c>
    </row>
    <row r="125" spans="1:8" ht="12.75" hidden="1">
      <c r="A125" s="56" t="s">
        <v>22</v>
      </c>
      <c r="B125" s="32">
        <v>4984</v>
      </c>
      <c r="C125" s="32">
        <v>5827</v>
      </c>
      <c r="D125" s="32">
        <v>7210</v>
      </c>
      <c r="E125" s="32">
        <v>9063</v>
      </c>
      <c r="F125" s="32">
        <v>9222</v>
      </c>
      <c r="G125" s="32">
        <v>9994</v>
      </c>
      <c r="H125" s="93">
        <v>10181</v>
      </c>
    </row>
    <row r="126" spans="1:8" ht="12.75" hidden="1">
      <c r="A126" s="58" t="s">
        <v>18</v>
      </c>
      <c r="B126" s="22">
        <v>6161</v>
      </c>
      <c r="C126" s="22">
        <v>6389</v>
      </c>
      <c r="D126" s="22">
        <v>7769</v>
      </c>
      <c r="E126" s="22">
        <v>9711</v>
      </c>
      <c r="F126" s="22">
        <v>10442</v>
      </c>
      <c r="G126" s="22">
        <v>11253</v>
      </c>
      <c r="H126" s="60">
        <v>9719</v>
      </c>
    </row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3.5" hidden="1" thickBot="1"/>
    <row r="147" spans="1:8" ht="13.5" hidden="1" thickTop="1">
      <c r="A147" s="16"/>
      <c r="B147" s="17">
        <v>2000</v>
      </c>
      <c r="C147" s="17">
        <v>2001</v>
      </c>
      <c r="D147" s="17">
        <v>2002</v>
      </c>
      <c r="E147" s="17">
        <v>2003</v>
      </c>
      <c r="F147" s="17">
        <v>2004</v>
      </c>
      <c r="G147" s="17">
        <v>2005</v>
      </c>
      <c r="H147" s="18">
        <v>2006</v>
      </c>
    </row>
    <row r="148" spans="1:8" ht="12.75" hidden="1">
      <c r="A148" s="92" t="s">
        <v>19</v>
      </c>
      <c r="B148" s="32">
        <v>4366</v>
      </c>
      <c r="C148" s="32">
        <v>5007</v>
      </c>
      <c r="D148" s="32">
        <v>6262</v>
      </c>
      <c r="E148" s="32">
        <v>7940</v>
      </c>
      <c r="F148" s="32">
        <v>8101</v>
      </c>
      <c r="G148" s="32">
        <v>8702</v>
      </c>
      <c r="H148" s="93">
        <v>8892</v>
      </c>
    </row>
    <row r="149" spans="1:8" ht="12.75" hidden="1">
      <c r="A149" s="94" t="s">
        <v>18</v>
      </c>
      <c r="B149" s="22">
        <v>6161</v>
      </c>
      <c r="C149" s="22">
        <v>6389</v>
      </c>
      <c r="D149" s="22">
        <v>7769</v>
      </c>
      <c r="E149" s="22">
        <v>9711</v>
      </c>
      <c r="F149" s="22">
        <v>10442</v>
      </c>
      <c r="G149" s="22">
        <v>11253</v>
      </c>
      <c r="H149" s="60">
        <v>9719</v>
      </c>
    </row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221" spans="1:9" ht="12.75">
      <c r="A221" s="27" t="s">
        <v>58</v>
      </c>
      <c r="B221" s="27" t="s">
        <v>37</v>
      </c>
      <c r="I221" s="27" t="s">
        <v>35</v>
      </c>
    </row>
    <row r="222" spans="2:10" ht="12.75">
      <c r="B222" s="27">
        <v>2000</v>
      </c>
      <c r="C222" s="27">
        <v>2001</v>
      </c>
      <c r="D222" s="27">
        <v>2002</v>
      </c>
      <c r="E222" s="27">
        <v>2003</v>
      </c>
      <c r="F222" s="27">
        <v>2004</v>
      </c>
      <c r="G222" s="27">
        <v>2005</v>
      </c>
      <c r="H222" s="27">
        <v>2006</v>
      </c>
      <c r="I222" s="27">
        <v>2007</v>
      </c>
      <c r="J222" s="27">
        <v>2008</v>
      </c>
    </row>
    <row r="223" spans="1:10" ht="12.75">
      <c r="A223" s="113" t="s">
        <v>38</v>
      </c>
      <c r="B223" s="113">
        <v>617471</v>
      </c>
      <c r="C223" s="113">
        <v>820956</v>
      </c>
      <c r="D223" s="113">
        <v>947818</v>
      </c>
      <c r="E223" s="113">
        <v>1122382</v>
      </c>
      <c r="F223" s="113">
        <v>1121054</v>
      </c>
      <c r="G223" s="113">
        <v>1291384</v>
      </c>
      <c r="H223" s="113">
        <f aca="true" t="shared" si="11" ref="H223:J225">H9</f>
        <v>1328150</v>
      </c>
      <c r="I223" s="113">
        <f t="shared" si="11"/>
        <v>1310337</v>
      </c>
      <c r="J223" s="113">
        <f t="shared" si="11"/>
        <v>1425226</v>
      </c>
    </row>
    <row r="224" spans="1:10" ht="12.75">
      <c r="A224" s="113" t="s">
        <v>39</v>
      </c>
      <c r="B224" s="113">
        <v>1806614</v>
      </c>
      <c r="C224" s="113">
        <v>4793250</v>
      </c>
      <c r="D224" s="113">
        <v>2605570</v>
      </c>
      <c r="E224" s="113">
        <v>1434432</v>
      </c>
      <c r="F224" s="113">
        <v>2279734</v>
      </c>
      <c r="G224" s="113">
        <v>3992365</v>
      </c>
      <c r="H224" s="113">
        <f t="shared" si="11"/>
        <v>5571478</v>
      </c>
      <c r="I224" s="113">
        <f t="shared" si="11"/>
        <v>3649538</v>
      </c>
      <c r="J224" s="113">
        <f t="shared" si="11"/>
        <v>2813793</v>
      </c>
    </row>
    <row r="225" spans="1:10" ht="12.75">
      <c r="A225" s="113" t="s">
        <v>40</v>
      </c>
      <c r="B225" s="113">
        <v>4689538</v>
      </c>
      <c r="C225" s="113">
        <v>6752573</v>
      </c>
      <c r="D225" s="113">
        <v>6378209</v>
      </c>
      <c r="E225" s="113">
        <v>8463919</v>
      </c>
      <c r="F225" s="113">
        <v>4703339</v>
      </c>
      <c r="G225" s="113">
        <v>7345356</v>
      </c>
      <c r="H225" s="113">
        <f t="shared" si="11"/>
        <v>5608342</v>
      </c>
      <c r="I225" s="113">
        <f t="shared" si="11"/>
        <v>3158015</v>
      </c>
      <c r="J225" s="113">
        <f t="shared" si="11"/>
        <v>4211068</v>
      </c>
    </row>
    <row r="226" spans="1:10" ht="12.75">
      <c r="A226" s="113" t="s">
        <v>41</v>
      </c>
      <c r="B226" s="113">
        <v>7113623</v>
      </c>
      <c r="C226" s="113">
        <v>12366779</v>
      </c>
      <c r="D226" s="113">
        <v>9931597</v>
      </c>
      <c r="E226" s="113">
        <v>11020733</v>
      </c>
      <c r="F226" s="113">
        <v>8104127</v>
      </c>
      <c r="G226" s="113">
        <v>12629105</v>
      </c>
      <c r="H226" s="113">
        <f>SUM(H223:H225)</f>
        <v>12507970</v>
      </c>
      <c r="I226" s="113">
        <f>SUM(I223:I225)</f>
        <v>8117890</v>
      </c>
      <c r="J226" s="113">
        <f>SUM(J223:J225)</f>
        <v>8450087</v>
      </c>
    </row>
    <row r="227" ht="12.75">
      <c r="I227" s="113"/>
    </row>
  </sheetData>
  <mergeCells count="15">
    <mergeCell ref="A49:I49"/>
    <mergeCell ref="A75:B75"/>
    <mergeCell ref="A82:J82"/>
    <mergeCell ref="A58:J58"/>
    <mergeCell ref="A61:I61"/>
    <mergeCell ref="A70:J70"/>
    <mergeCell ref="A73:I73"/>
    <mergeCell ref="A3:J3"/>
    <mergeCell ref="A28:I28"/>
    <mergeCell ref="A37:J37"/>
    <mergeCell ref="A46:J46"/>
    <mergeCell ref="A16:I16"/>
    <mergeCell ref="A25:J25"/>
    <mergeCell ref="A7:A8"/>
    <mergeCell ref="B7:H7"/>
  </mergeCells>
  <printOptions horizontalCentered="1"/>
  <pageMargins left="0.7874015748031497" right="0.7874015748031497" top="0.67" bottom="0.65" header="0.5118110236220472" footer="0.5118110236220472"/>
  <pageSetup horizontalDpi="600" verticalDpi="600" orientation="landscape" paperSize="9" scale="85" r:id="rId2"/>
  <rowBreaks count="1" manualBreakCount="1">
    <brk id="21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T94"/>
  <sheetViews>
    <sheetView workbookViewId="0" topLeftCell="A13">
      <selection activeCell="I45" sqref="I45"/>
    </sheetView>
  </sheetViews>
  <sheetFormatPr defaultColWidth="12.7109375" defaultRowHeight="12.75"/>
  <cols>
    <col min="1" max="1" width="8.28125" style="27" customWidth="1"/>
    <col min="2" max="10" width="10.8515625" style="27" customWidth="1"/>
    <col min="11" max="11" width="14.140625" style="27" customWidth="1"/>
    <col min="12" max="12" width="10.28125" style="27" hidden="1" customWidth="1"/>
    <col min="13" max="16384" width="12.7109375" style="27" customWidth="1"/>
  </cols>
  <sheetData>
    <row r="1" ht="12.75">
      <c r="K1" s="29"/>
    </row>
    <row r="2" spans="1:11" ht="12.75">
      <c r="A2" s="211" t="s">
        <v>78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15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2:11" ht="12.75">
      <c r="B4" s="113"/>
      <c r="C4" s="113"/>
      <c r="D4" s="113"/>
      <c r="E4" s="113"/>
      <c r="F4" s="113"/>
      <c r="G4" s="113"/>
      <c r="H4" s="113"/>
      <c r="J4" s="217" t="s">
        <v>15</v>
      </c>
      <c r="K4" s="217"/>
    </row>
    <row r="5" spans="1:12" ht="18" customHeight="1">
      <c r="A5" s="214" t="s">
        <v>20</v>
      </c>
      <c r="B5" s="216" t="s">
        <v>62</v>
      </c>
      <c r="C5" s="216"/>
      <c r="D5" s="216"/>
      <c r="E5" s="216" t="s">
        <v>63</v>
      </c>
      <c r="F5" s="216"/>
      <c r="G5" s="216"/>
      <c r="H5" s="216" t="s">
        <v>49</v>
      </c>
      <c r="I5" s="216"/>
      <c r="J5" s="216"/>
      <c r="K5" s="212" t="s">
        <v>77</v>
      </c>
      <c r="L5" s="139" t="s">
        <v>24</v>
      </c>
    </row>
    <row r="6" spans="1:12" ht="19.5" customHeight="1">
      <c r="A6" s="215"/>
      <c r="B6" s="177" t="s">
        <v>59</v>
      </c>
      <c r="C6" s="177" t="s">
        <v>60</v>
      </c>
      <c r="D6" s="177" t="s">
        <v>61</v>
      </c>
      <c r="E6" s="177" t="s">
        <v>59</v>
      </c>
      <c r="F6" s="177" t="s">
        <v>60</v>
      </c>
      <c r="G6" s="177" t="s">
        <v>61</v>
      </c>
      <c r="H6" s="177" t="s">
        <v>59</v>
      </c>
      <c r="I6" s="177" t="s">
        <v>60</v>
      </c>
      <c r="J6" s="177" t="s">
        <v>64</v>
      </c>
      <c r="K6" s="213"/>
      <c r="L6" s="113"/>
    </row>
    <row r="7" spans="1:12" ht="16.5" customHeight="1">
      <c r="A7" s="178" t="s">
        <v>9</v>
      </c>
      <c r="B7" s="179"/>
      <c r="C7" s="179"/>
      <c r="D7" s="179">
        <f aca="true" t="shared" si="0" ref="D7:D16">B7-C7</f>
        <v>0</v>
      </c>
      <c r="E7" s="179"/>
      <c r="F7" s="179"/>
      <c r="G7" s="179">
        <f>E7-F7</f>
        <v>0</v>
      </c>
      <c r="H7" s="179">
        <v>8522714</v>
      </c>
      <c r="I7" s="179">
        <v>9640714</v>
      </c>
      <c r="J7" s="179">
        <f aca="true" t="shared" si="1" ref="J7:J14">H7-I7</f>
        <v>-1118000</v>
      </c>
      <c r="K7" s="180">
        <v>890000</v>
      </c>
      <c r="L7" s="33">
        <v>890</v>
      </c>
    </row>
    <row r="8" spans="1:12" ht="16.5" customHeight="1">
      <c r="A8" s="181" t="s">
        <v>10</v>
      </c>
      <c r="B8" s="182"/>
      <c r="C8" s="182"/>
      <c r="D8" s="182">
        <f t="shared" si="0"/>
        <v>0</v>
      </c>
      <c r="E8" s="182"/>
      <c r="F8" s="182"/>
      <c r="G8" s="182">
        <f aca="true" t="shared" si="2" ref="G8:G16">E8-F8</f>
        <v>0</v>
      </c>
      <c r="H8" s="182">
        <v>8321182</v>
      </c>
      <c r="I8" s="182">
        <v>9196620</v>
      </c>
      <c r="J8" s="182">
        <f t="shared" si="1"/>
        <v>-875438</v>
      </c>
      <c r="K8" s="183">
        <v>875438</v>
      </c>
      <c r="L8" s="33">
        <v>846</v>
      </c>
    </row>
    <row r="9" spans="1:12" ht="16.5" customHeight="1">
      <c r="A9" s="181" t="s">
        <v>11</v>
      </c>
      <c r="B9" s="182">
        <v>8192702</v>
      </c>
      <c r="C9" s="182">
        <v>8399962</v>
      </c>
      <c r="D9" s="182">
        <f t="shared" si="0"/>
        <v>-207260</v>
      </c>
      <c r="E9" s="182">
        <v>2859198</v>
      </c>
      <c r="F9" s="182">
        <v>2992938</v>
      </c>
      <c r="G9" s="182">
        <f t="shared" si="2"/>
        <v>-133740</v>
      </c>
      <c r="H9" s="182">
        <f aca="true" t="shared" si="3" ref="H9:I14">B9+E9</f>
        <v>11051900</v>
      </c>
      <c r="I9" s="182">
        <f t="shared" si="3"/>
        <v>11392900</v>
      </c>
      <c r="J9" s="182">
        <f t="shared" si="1"/>
        <v>-341000</v>
      </c>
      <c r="K9" s="183">
        <v>341000</v>
      </c>
      <c r="L9" s="33">
        <v>341</v>
      </c>
    </row>
    <row r="10" spans="1:12" ht="16.5" customHeight="1">
      <c r="A10" s="181" t="s">
        <v>12</v>
      </c>
      <c r="B10" s="182">
        <v>9240573</v>
      </c>
      <c r="C10" s="182">
        <v>9683590</v>
      </c>
      <c r="D10" s="182">
        <f t="shared" si="0"/>
        <v>-443017</v>
      </c>
      <c r="E10" s="182">
        <v>5171075</v>
      </c>
      <c r="F10" s="182">
        <v>4962058</v>
      </c>
      <c r="G10" s="182">
        <f t="shared" si="2"/>
        <v>209017</v>
      </c>
      <c r="H10" s="182">
        <f t="shared" si="3"/>
        <v>14411648</v>
      </c>
      <c r="I10" s="182">
        <f t="shared" si="3"/>
        <v>14645648</v>
      </c>
      <c r="J10" s="182">
        <f t="shared" si="1"/>
        <v>-234000</v>
      </c>
      <c r="K10" s="183">
        <v>234000</v>
      </c>
      <c r="L10" s="33">
        <v>234</v>
      </c>
    </row>
    <row r="11" spans="1:13" ht="16.5" customHeight="1">
      <c r="A11" s="184" t="s">
        <v>13</v>
      </c>
      <c r="B11" s="182">
        <v>10378951</v>
      </c>
      <c r="C11" s="182">
        <v>11241648</v>
      </c>
      <c r="D11" s="182">
        <f t="shared" si="0"/>
        <v>-862697</v>
      </c>
      <c r="E11" s="182">
        <v>4763899</v>
      </c>
      <c r="F11" s="182">
        <v>4467179</v>
      </c>
      <c r="G11" s="182">
        <f t="shared" si="2"/>
        <v>296720</v>
      </c>
      <c r="H11" s="182">
        <f t="shared" si="3"/>
        <v>15142850</v>
      </c>
      <c r="I11" s="185">
        <f t="shared" si="3"/>
        <v>15708827</v>
      </c>
      <c r="J11" s="182">
        <f t="shared" si="1"/>
        <v>-565977</v>
      </c>
      <c r="K11" s="183">
        <v>409000</v>
      </c>
      <c r="L11" s="33">
        <v>414</v>
      </c>
      <c r="M11" s="142"/>
    </row>
    <row r="12" spans="1:13" ht="16.5" customHeight="1">
      <c r="A12" s="181" t="s">
        <v>65</v>
      </c>
      <c r="B12" s="182">
        <v>13776907</v>
      </c>
      <c r="C12" s="182">
        <v>14402384</v>
      </c>
      <c r="D12" s="182">
        <f t="shared" si="0"/>
        <v>-625477</v>
      </c>
      <c r="E12" s="182">
        <v>3340588</v>
      </c>
      <c r="F12" s="182">
        <v>3290777</v>
      </c>
      <c r="G12" s="182">
        <f t="shared" si="2"/>
        <v>49811</v>
      </c>
      <c r="H12" s="182">
        <f t="shared" si="3"/>
        <v>17117495</v>
      </c>
      <c r="I12" s="182">
        <f t="shared" si="3"/>
        <v>17693161</v>
      </c>
      <c r="J12" s="182">
        <f t="shared" si="1"/>
        <v>-575666</v>
      </c>
      <c r="K12" s="183">
        <v>403000</v>
      </c>
      <c r="L12" s="33">
        <v>988</v>
      </c>
      <c r="M12" s="142"/>
    </row>
    <row r="13" spans="1:13" ht="16.5" customHeight="1">
      <c r="A13" s="181" t="s">
        <v>66</v>
      </c>
      <c r="B13" s="182">
        <v>14147108</v>
      </c>
      <c r="C13" s="182">
        <v>14947043</v>
      </c>
      <c r="D13" s="182">
        <f t="shared" si="0"/>
        <v>-799935</v>
      </c>
      <c r="E13" s="182">
        <v>5007520</v>
      </c>
      <c r="F13" s="182">
        <v>4834834</v>
      </c>
      <c r="G13" s="182">
        <f t="shared" si="2"/>
        <v>172686</v>
      </c>
      <c r="H13" s="182">
        <f t="shared" si="3"/>
        <v>19154628</v>
      </c>
      <c r="I13" s="182">
        <f t="shared" si="3"/>
        <v>19781877</v>
      </c>
      <c r="J13" s="182">
        <f t="shared" si="1"/>
        <v>-627249</v>
      </c>
      <c r="K13" s="183">
        <v>625000</v>
      </c>
      <c r="L13" s="33">
        <v>1495</v>
      </c>
      <c r="M13" s="142"/>
    </row>
    <row r="14" spans="1:13" ht="16.5" customHeight="1">
      <c r="A14" s="181" t="s">
        <v>67</v>
      </c>
      <c r="B14" s="182">
        <v>15308958</v>
      </c>
      <c r="C14" s="182">
        <v>15999510</v>
      </c>
      <c r="D14" s="182">
        <f t="shared" si="0"/>
        <v>-690552</v>
      </c>
      <c r="E14" s="182">
        <v>5172518</v>
      </c>
      <c r="F14" s="182">
        <v>5355529</v>
      </c>
      <c r="G14" s="182">
        <f t="shared" si="2"/>
        <v>-183011</v>
      </c>
      <c r="H14" s="182">
        <f t="shared" si="3"/>
        <v>20481476</v>
      </c>
      <c r="I14" s="182">
        <f t="shared" si="3"/>
        <v>21355039</v>
      </c>
      <c r="J14" s="182">
        <f t="shared" si="1"/>
        <v>-873563</v>
      </c>
      <c r="K14" s="183">
        <v>742000</v>
      </c>
      <c r="L14" s="33">
        <v>1053</v>
      </c>
      <c r="M14" s="142"/>
    </row>
    <row r="15" spans="1:13" ht="16.5" customHeight="1">
      <c r="A15" s="184" t="s">
        <v>1</v>
      </c>
      <c r="B15" s="182">
        <v>15369820</v>
      </c>
      <c r="C15" s="182">
        <v>16997039</v>
      </c>
      <c r="D15" s="182">
        <f t="shared" si="0"/>
        <v>-1627219</v>
      </c>
      <c r="E15" s="182">
        <v>6880752</v>
      </c>
      <c r="F15" s="182">
        <v>7036193</v>
      </c>
      <c r="G15" s="185">
        <f t="shared" si="2"/>
        <v>-155441</v>
      </c>
      <c r="H15" s="185">
        <f aca="true" t="shared" si="4" ref="H15:I17">B15+E15</f>
        <v>22250572</v>
      </c>
      <c r="I15" s="185">
        <f t="shared" si="4"/>
        <v>24033232</v>
      </c>
      <c r="J15" s="185">
        <f>H15-I15</f>
        <v>-1782660</v>
      </c>
      <c r="K15" s="186">
        <v>1114827</v>
      </c>
      <c r="L15" s="33"/>
      <c r="M15" s="142"/>
    </row>
    <row r="16" spans="1:13" ht="16.5" customHeight="1">
      <c r="A16" s="184" t="s">
        <v>14</v>
      </c>
      <c r="B16" s="182">
        <v>15183259.736</v>
      </c>
      <c r="C16" s="182">
        <v>17552238</v>
      </c>
      <c r="D16" s="182">
        <f t="shared" si="0"/>
        <v>-2368978.2640000004</v>
      </c>
      <c r="E16" s="182">
        <v>4108432</v>
      </c>
      <c r="F16" s="182">
        <v>4106676</v>
      </c>
      <c r="G16" s="185">
        <f t="shared" si="2"/>
        <v>1756</v>
      </c>
      <c r="H16" s="185">
        <f t="shared" si="4"/>
        <v>19291691.736</v>
      </c>
      <c r="I16" s="185">
        <f t="shared" si="4"/>
        <v>21658914</v>
      </c>
      <c r="J16" s="185">
        <f>H16-I16</f>
        <v>-2367222.2639999986</v>
      </c>
      <c r="K16" s="186">
        <v>0</v>
      </c>
      <c r="L16" s="33"/>
      <c r="M16" s="142"/>
    </row>
    <row r="17" spans="1:13" ht="16.5" customHeight="1">
      <c r="A17" s="187" t="s">
        <v>2</v>
      </c>
      <c r="B17" s="188">
        <v>15422499</v>
      </c>
      <c r="C17" s="188">
        <v>16580538</v>
      </c>
      <c r="D17" s="188">
        <f>B17-C17</f>
        <v>-1158039</v>
      </c>
      <c r="E17" s="188">
        <v>4182187</v>
      </c>
      <c r="F17" s="188">
        <v>4281217</v>
      </c>
      <c r="G17" s="189">
        <f>E17-F17</f>
        <v>-99030</v>
      </c>
      <c r="H17" s="189">
        <f t="shared" si="4"/>
        <v>19604686</v>
      </c>
      <c r="I17" s="189">
        <f t="shared" si="4"/>
        <v>20861755</v>
      </c>
      <c r="J17" s="189">
        <f>H17-I17</f>
        <v>-1257069</v>
      </c>
      <c r="K17" s="190">
        <v>0</v>
      </c>
      <c r="L17" s="125"/>
      <c r="M17" s="142"/>
    </row>
    <row r="18" spans="2:12" ht="12.75"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</row>
    <row r="19" spans="2:12" ht="12.75"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</row>
    <row r="20" spans="1:12" ht="13.5" hidden="1" thickTop="1">
      <c r="A20" s="209" t="s">
        <v>58</v>
      </c>
      <c r="B20" s="210"/>
      <c r="C20" s="143">
        <v>1998</v>
      </c>
      <c r="D20" s="143">
        <v>1999</v>
      </c>
      <c r="E20" s="143">
        <v>2000</v>
      </c>
      <c r="F20" s="143">
        <v>2001</v>
      </c>
      <c r="G20" s="143">
        <v>2002</v>
      </c>
      <c r="H20" s="143">
        <v>2003</v>
      </c>
      <c r="I20" s="143">
        <v>2004</v>
      </c>
      <c r="J20" s="143">
        <v>2005</v>
      </c>
      <c r="K20" s="144">
        <v>38990</v>
      </c>
      <c r="L20" s="145" t="s">
        <v>30</v>
      </c>
    </row>
    <row r="21" spans="1:12" ht="13.5" hidden="1" thickBot="1">
      <c r="A21" s="146" t="s">
        <v>28</v>
      </c>
      <c r="B21" s="147"/>
      <c r="C21" s="83">
        <v>1787133</v>
      </c>
      <c r="D21" s="83">
        <v>2035656</v>
      </c>
      <c r="E21" s="83">
        <v>2178921</v>
      </c>
      <c r="F21" s="83">
        <v>2382321</v>
      </c>
      <c r="G21" s="83">
        <v>2318607</v>
      </c>
      <c r="H21" s="83">
        <v>2084361</v>
      </c>
      <c r="I21" s="83">
        <v>2423070</v>
      </c>
      <c r="J21" s="83">
        <v>3091797</v>
      </c>
      <c r="K21" s="148">
        <v>3774314</v>
      </c>
      <c r="L21" s="149"/>
    </row>
    <row r="22" spans="1:11" ht="12.75">
      <c r="A22" s="150"/>
      <c r="B22" s="150"/>
      <c r="C22" s="125"/>
      <c r="D22" s="125"/>
      <c r="E22" s="125"/>
      <c r="F22" s="125"/>
      <c r="G22" s="125"/>
      <c r="H22" s="125"/>
      <c r="I22" s="125"/>
      <c r="J22" s="125"/>
      <c r="K22" s="113"/>
    </row>
    <row r="33" spans="2:12" ht="12.75"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</row>
    <row r="34" spans="2:12" ht="12.75"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</row>
    <row r="35" spans="2:12" ht="12.75"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</row>
    <row r="36" spans="2:12" ht="12.75"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</row>
    <row r="37" spans="2:12" ht="12.75"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</row>
    <row r="38" spans="2:12" ht="12.75"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</row>
    <row r="39" spans="2:12" ht="12.75"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</row>
    <row r="40" spans="2:12" ht="12.75"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</row>
    <row r="73" spans="8:18" ht="12.75"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</row>
    <row r="85" ht="13.5" thickBot="1"/>
    <row r="86" spans="8:20" ht="13.5" thickTop="1">
      <c r="H86" s="207"/>
      <c r="I86" s="208"/>
      <c r="J86" s="143">
        <v>2000</v>
      </c>
      <c r="K86" s="143">
        <v>2001</v>
      </c>
      <c r="L86" s="143">
        <v>2002</v>
      </c>
      <c r="M86" s="143">
        <v>2003</v>
      </c>
      <c r="N86" s="143">
        <v>2004</v>
      </c>
      <c r="O86" s="143">
        <v>2005</v>
      </c>
      <c r="P86" s="143">
        <v>2006</v>
      </c>
      <c r="Q86" s="152" t="s">
        <v>29</v>
      </c>
      <c r="R86" s="27" t="s">
        <v>8</v>
      </c>
      <c r="S86" s="113"/>
      <c r="T86" s="151" t="s">
        <v>49</v>
      </c>
    </row>
    <row r="87" spans="8:20" ht="12.75">
      <c r="H87" s="27" t="s">
        <v>31</v>
      </c>
      <c r="J87" s="140">
        <f>D9</f>
        <v>-207260</v>
      </c>
      <c r="K87" s="141">
        <f>D10</f>
        <v>-443017</v>
      </c>
      <c r="L87" s="141">
        <f>D11</f>
        <v>-862697</v>
      </c>
      <c r="M87" s="141">
        <f>D12</f>
        <v>-625477</v>
      </c>
      <c r="N87" s="141">
        <f>D13</f>
        <v>-799935</v>
      </c>
      <c r="O87" s="141">
        <f>D14</f>
        <v>-690552</v>
      </c>
      <c r="P87" s="141">
        <f>D15</f>
        <v>-1627219</v>
      </c>
      <c r="Q87" s="141">
        <f>D16</f>
        <v>-2368978.2640000004</v>
      </c>
      <c r="R87" s="164">
        <f>D17</f>
        <v>-1158039</v>
      </c>
      <c r="S87" s="113"/>
      <c r="T87" s="141">
        <f>SUM(J87:R87)</f>
        <v>-8783174.264</v>
      </c>
    </row>
    <row r="88" spans="8:20" ht="12.75">
      <c r="H88" s="207" t="s">
        <v>32</v>
      </c>
      <c r="I88" s="207"/>
      <c r="J88" s="113">
        <f>G9</f>
        <v>-133740</v>
      </c>
      <c r="K88" s="113">
        <f>G10</f>
        <v>209017</v>
      </c>
      <c r="L88" s="113">
        <f>G11</f>
        <v>296720</v>
      </c>
      <c r="M88" s="113">
        <f>G12</f>
        <v>49811</v>
      </c>
      <c r="N88" s="113">
        <f>G13</f>
        <v>172686</v>
      </c>
      <c r="O88" s="113">
        <f>G14</f>
        <v>-183011</v>
      </c>
      <c r="P88" s="113">
        <f>G15</f>
        <v>-155441</v>
      </c>
      <c r="Q88" s="113">
        <f>G16</f>
        <v>1756</v>
      </c>
      <c r="R88" s="164">
        <f>G17</f>
        <v>-99030</v>
      </c>
      <c r="S88" s="113"/>
      <c r="T88" s="141">
        <f>SUM(J88:R88)</f>
        <v>158768</v>
      </c>
    </row>
    <row r="89" spans="8:20" ht="12.75">
      <c r="H89" s="27" t="s">
        <v>33</v>
      </c>
      <c r="I89" s="113"/>
      <c r="J89" s="113">
        <f>SUM(J87:J88)</f>
        <v>-341000</v>
      </c>
      <c r="K89" s="113">
        <f aca="true" t="shared" si="5" ref="K89:R89">SUM(K87:K88)</f>
        <v>-234000</v>
      </c>
      <c r="L89" s="113">
        <f t="shared" si="5"/>
        <v>-565977</v>
      </c>
      <c r="M89" s="113">
        <f t="shared" si="5"/>
        <v>-575666</v>
      </c>
      <c r="N89" s="113">
        <f t="shared" si="5"/>
        <v>-627249</v>
      </c>
      <c r="O89" s="113">
        <f t="shared" si="5"/>
        <v>-873563</v>
      </c>
      <c r="P89" s="113">
        <f t="shared" si="5"/>
        <v>-1782660</v>
      </c>
      <c r="Q89" s="113">
        <f t="shared" si="5"/>
        <v>-2367222.2640000004</v>
      </c>
      <c r="R89" s="113">
        <f t="shared" si="5"/>
        <v>-1257069</v>
      </c>
      <c r="S89" s="113"/>
      <c r="T89" s="141">
        <f>SUM(J89:R89)</f>
        <v>-8624406.264</v>
      </c>
    </row>
    <row r="90" spans="9:20" ht="13.5" thickBot="1">
      <c r="I90" s="113"/>
      <c r="J90" s="113"/>
      <c r="K90" s="113"/>
      <c r="L90" s="113"/>
      <c r="M90" s="113"/>
      <c r="N90" s="113"/>
      <c r="O90" s="113"/>
      <c r="P90" s="113"/>
      <c r="Q90" s="113"/>
      <c r="S90" s="113"/>
      <c r="T90" s="113"/>
    </row>
    <row r="91" spans="8:20" ht="13.5" thickTop="1">
      <c r="H91" s="207"/>
      <c r="I91" s="208"/>
      <c r="J91" s="143">
        <v>2000</v>
      </c>
      <c r="K91" s="143">
        <v>2001</v>
      </c>
      <c r="L91" s="143">
        <v>2002</v>
      </c>
      <c r="M91" s="143">
        <v>2003</v>
      </c>
      <c r="N91" s="143">
        <v>2004</v>
      </c>
      <c r="O91" s="143">
        <v>2005</v>
      </c>
      <c r="P91" s="143">
        <v>2006</v>
      </c>
      <c r="Q91" s="152" t="s">
        <v>29</v>
      </c>
      <c r="R91" s="152" t="s">
        <v>8</v>
      </c>
      <c r="S91" s="113"/>
      <c r="T91" s="151" t="s">
        <v>49</v>
      </c>
    </row>
    <row r="92" spans="8:20" ht="12.75">
      <c r="H92" s="27" t="s">
        <v>31</v>
      </c>
      <c r="J92" s="140">
        <f>J87*-1</f>
        <v>207260</v>
      </c>
      <c r="K92" s="140">
        <f aca="true" t="shared" si="6" ref="K92:P92">K87*-1</f>
        <v>443017</v>
      </c>
      <c r="L92" s="140">
        <f t="shared" si="6"/>
        <v>862697</v>
      </c>
      <c r="M92" s="140">
        <f t="shared" si="6"/>
        <v>625477</v>
      </c>
      <c r="N92" s="140">
        <f t="shared" si="6"/>
        <v>799935</v>
      </c>
      <c r="O92" s="140">
        <f t="shared" si="6"/>
        <v>690552</v>
      </c>
      <c r="P92" s="140">
        <f t="shared" si="6"/>
        <v>1627219</v>
      </c>
      <c r="Q92" s="113">
        <f>Q87*-1</f>
        <v>2368978.2640000004</v>
      </c>
      <c r="R92" s="113">
        <f>R87*-1</f>
        <v>1158039</v>
      </c>
      <c r="S92" s="113"/>
      <c r="T92" s="141">
        <f>SUM(J92:R92)</f>
        <v>8783174.264</v>
      </c>
    </row>
    <row r="93" spans="8:20" ht="12.75">
      <c r="H93" s="207" t="s">
        <v>32</v>
      </c>
      <c r="I93" s="207"/>
      <c r="J93" s="140">
        <f>J88*-1</f>
        <v>133740</v>
      </c>
      <c r="K93" s="140">
        <f aca="true" t="shared" si="7" ref="K93:P93">K88*-1</f>
        <v>-209017</v>
      </c>
      <c r="L93" s="140">
        <f t="shared" si="7"/>
        <v>-296720</v>
      </c>
      <c r="M93" s="140">
        <f t="shared" si="7"/>
        <v>-49811</v>
      </c>
      <c r="N93" s="140">
        <f t="shared" si="7"/>
        <v>-172686</v>
      </c>
      <c r="O93" s="140">
        <f t="shared" si="7"/>
        <v>183011</v>
      </c>
      <c r="P93" s="140">
        <f t="shared" si="7"/>
        <v>155441</v>
      </c>
      <c r="Q93" s="113">
        <f>Q88*-1</f>
        <v>-1756</v>
      </c>
      <c r="R93" s="113">
        <f>R88*-1</f>
        <v>99030</v>
      </c>
      <c r="S93" s="113"/>
      <c r="T93" s="141">
        <f>SUM(J93:R93)</f>
        <v>-158768</v>
      </c>
    </row>
    <row r="94" spans="8:20" ht="12.75">
      <c r="H94" s="27" t="s">
        <v>33</v>
      </c>
      <c r="I94" s="113"/>
      <c r="J94" s="113">
        <f aca="true" t="shared" si="8" ref="J94:R94">SUM(J92:J93)</f>
        <v>341000</v>
      </c>
      <c r="K94" s="113">
        <f t="shared" si="8"/>
        <v>234000</v>
      </c>
      <c r="L94" s="113">
        <f t="shared" si="8"/>
        <v>565977</v>
      </c>
      <c r="M94" s="113">
        <f t="shared" si="8"/>
        <v>575666</v>
      </c>
      <c r="N94" s="113">
        <f t="shared" si="8"/>
        <v>627249</v>
      </c>
      <c r="O94" s="113">
        <f t="shared" si="8"/>
        <v>873563</v>
      </c>
      <c r="P94" s="113">
        <f t="shared" si="8"/>
        <v>1782660</v>
      </c>
      <c r="Q94" s="113">
        <f t="shared" si="8"/>
        <v>2367222.2640000004</v>
      </c>
      <c r="R94" s="113">
        <f t="shared" si="8"/>
        <v>1257069</v>
      </c>
      <c r="S94" s="113"/>
      <c r="T94" s="141">
        <f>SUM(J94:R94)</f>
        <v>8624406.264</v>
      </c>
    </row>
  </sheetData>
  <mergeCells count="12">
    <mergeCell ref="A20:B20"/>
    <mergeCell ref="A2:K2"/>
    <mergeCell ref="K5:K6"/>
    <mergeCell ref="A5:A6"/>
    <mergeCell ref="B5:D5"/>
    <mergeCell ref="E5:G5"/>
    <mergeCell ref="H5:J5"/>
    <mergeCell ref="J4:K4"/>
    <mergeCell ref="H88:I88"/>
    <mergeCell ref="H86:I86"/>
    <mergeCell ref="H91:I91"/>
    <mergeCell ref="H93:I93"/>
  </mergeCells>
  <printOptions horizontalCentered="1"/>
  <pageMargins left="0.31496062992125984" right="0.31496062992125984" top="0.66" bottom="0.29" header="0.55" footer="0.3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Kántor Andrea</cp:lastModifiedBy>
  <cp:lastPrinted>2008-02-07T08:36:39Z</cp:lastPrinted>
  <dcterms:created xsi:type="dcterms:W3CDTF">2006-11-20T12:40:41Z</dcterms:created>
  <dcterms:modified xsi:type="dcterms:W3CDTF">2008-02-07T14:01:55Z</dcterms:modified>
  <cp:category/>
  <cp:version/>
  <cp:contentType/>
  <cp:contentStatus/>
</cp:coreProperties>
</file>