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40" yWindow="65521" windowWidth="6315" windowHeight="11640" tabRatio="889" activeTab="3"/>
  </bookViews>
  <sheets>
    <sheet name="Függelék I." sheetId="1" r:id="rId1"/>
    <sheet name="Függelék II." sheetId="2" r:id="rId2"/>
    <sheet name="Függelék III." sheetId="3" r:id="rId3"/>
    <sheet name="Függelék V." sheetId="4" r:id="rId4"/>
  </sheets>
  <externalReferences>
    <externalReference r:id="rId7"/>
    <externalReference r:id="rId8"/>
    <externalReference r:id="rId9"/>
    <externalReference r:id="rId10"/>
  </externalReferences>
  <definedNames>
    <definedName name="GDP">'[1]Háttéradatok'!$B$22:$AG$28</definedName>
    <definedName name="gdpp">'[2]Háttéradatok'!$B$22:$AG$28</definedName>
    <definedName name="intézmény">'[1]Háttéradatok'!$C$29:$AG$32</definedName>
    <definedName name="nep">'[1]Háttéradatok'!$C$29:$AG$32</definedName>
    <definedName name="nép">'[1]Háttéradatok'!$C$29:$AG$32</definedName>
    <definedName name="_xlnm.Print_Area" localSheetId="1">'Függelék II.'!$A$1:$L$42</definedName>
    <definedName name="_xlnm.Print_Area" localSheetId="2">'Függelék III.'!$A$1:$H$34</definedName>
    <definedName name="_xlnm.Print_Area" localSheetId="3">'Függelék V.'!$A$1:$V$34</definedName>
    <definedName name="xxx">'[1]Háttéradatok'!$C$29:$AG$32</definedName>
    <definedName name="xxxxxx">'[1]Háttéradatok'!$C$29:$AG$32</definedName>
  </definedNames>
  <calcPr fullCalcOnLoad="1"/>
</workbook>
</file>

<file path=xl/sharedStrings.xml><?xml version="1.0" encoding="utf-8"?>
<sst xmlns="http://schemas.openxmlformats.org/spreadsheetml/2006/main" count="178" uniqueCount="111">
  <si>
    <t>Függelék I.</t>
  </si>
  <si>
    <t>Lakásprivatizációs bevételek teljesítése és felhasználása 1994-2007. években</t>
  </si>
  <si>
    <t>adatok ezer Ft-ban</t>
  </si>
  <si>
    <t>Dátum</t>
  </si>
  <si>
    <t>Bevételek</t>
  </si>
  <si>
    <t>Kiadások</t>
  </si>
  <si>
    <t>Egyenleg</t>
  </si>
  <si>
    <t>Jogi szolgáltatási díj</t>
  </si>
  <si>
    <t>Kamat</t>
  </si>
  <si>
    <t>Összesen</t>
  </si>
  <si>
    <t>Elidegenítés előkészítése</t>
  </si>
  <si>
    <t>Forgalmi érték meghatározás</t>
  </si>
  <si>
    <t>Elidegenítés lebonyolítása</t>
  </si>
  <si>
    <t>Bérlőkijelölési jog</t>
  </si>
  <si>
    <t>Kárpótlási jegy</t>
  </si>
  <si>
    <t>Lakásvásárlás</t>
  </si>
  <si>
    <t>OTP ktg.</t>
  </si>
  <si>
    <t>Összesen:</t>
  </si>
  <si>
    <t>Függelék V.</t>
  </si>
  <si>
    <t>Szemétszállítás</t>
  </si>
  <si>
    <t>munka tűz környezetvédelem</t>
  </si>
  <si>
    <t>munka tűz környezetvédelem ÁFA</t>
  </si>
  <si>
    <t>Munka-, tűz és  környezetvédelem</t>
  </si>
  <si>
    <t>rovar, rágcsáló irtás</t>
  </si>
  <si>
    <t>Rovar, rágcsáló irtás</t>
  </si>
  <si>
    <t>Karbantartás</t>
  </si>
  <si>
    <t>Alap</t>
  </si>
  <si>
    <t>ÁFA</t>
  </si>
  <si>
    <t>Szolnok Városi Óvodák</t>
  </si>
  <si>
    <t>Bartók Béla Alapfokú Művészetoktatási Intézmény</t>
  </si>
  <si>
    <t>Fiúmei úti Általános Iskola</t>
  </si>
  <si>
    <t>Belvárosi Általános Iskola</t>
  </si>
  <si>
    <t>Kassai úti Általános Iskola</t>
  </si>
  <si>
    <t>Újvárosi Általános Iskola</t>
  </si>
  <si>
    <t>Szent-Györgyi Albert Általános Iskola</t>
  </si>
  <si>
    <t>Verseghy Ferenc Gimnázium</t>
  </si>
  <si>
    <t>Varga Katalin Gimnázium</t>
  </si>
  <si>
    <t>Városi Kollégium</t>
  </si>
  <si>
    <t>Intézményszolgálat intézményei összesen:</t>
  </si>
  <si>
    <t xml:space="preserve"> Függelék II.</t>
  </si>
  <si>
    <t>Energia kincstár körébe tartozó intézmények 2008. évi bázis energia-felhasználási normái</t>
  </si>
  <si>
    <t>Ft-ban</t>
  </si>
  <si>
    <t>Intézmény megnevezése</t>
  </si>
  <si>
    <t>Villany</t>
  </si>
  <si>
    <t>Gáz</t>
  </si>
  <si>
    <t>Távhő</t>
  </si>
  <si>
    <t>Mindösszesen</t>
  </si>
  <si>
    <t>Villamos energia</t>
  </si>
  <si>
    <t>Földgáz</t>
  </si>
  <si>
    <t>Adóalap</t>
  </si>
  <si>
    <t>SZMJV Önkormányzat Egészségügyi és Bölcsődei Igazgatósága</t>
  </si>
  <si>
    <t>Szigligeti Színház</t>
  </si>
  <si>
    <t xml:space="preserve"> Függelék III.</t>
  </si>
  <si>
    <t>Szolnok Megyei Jogú Város</t>
  </si>
  <si>
    <t>egész napos ellátás</t>
  </si>
  <si>
    <t xml:space="preserve">tízórai </t>
  </si>
  <si>
    <t xml:space="preserve">ebéd </t>
  </si>
  <si>
    <t>uzsonna</t>
  </si>
  <si>
    <t>reggeli</t>
  </si>
  <si>
    <t>ebéd/menza</t>
  </si>
  <si>
    <t>vacsora</t>
  </si>
  <si>
    <t>Fiumei úti Általános Iskola</t>
  </si>
  <si>
    <t>Mátyás Király Általános Iskola és Alapfokú Művészetoktatási Intézmény</t>
  </si>
  <si>
    <t>Kőrösi Csoma Sándor Általános Iskola és Konstantin Alapfokú Művészetoktatási Intézmény</t>
  </si>
  <si>
    <t>Tiszaparti Gimnázium és Humán Szakközépiskola</t>
  </si>
  <si>
    <t>Egészségügyi és Szociális Szakközép- és Szakiskola és Alternatív Gimnázium</t>
  </si>
  <si>
    <t>Pálfy János Műszeripari és Vegyipari Szakközépiskola</t>
  </si>
  <si>
    <t>Építészeti, Faipari és Környezetgazdálkodási Szakközép - és Szakiskola</t>
  </si>
  <si>
    <t xml:space="preserve">Összesen: </t>
  </si>
  <si>
    <t>Kodály Zoltán Ének-zenei Általános Iskola és Tallinn Alapfokú Művészetoktatási Intézmény</t>
  </si>
  <si>
    <t>Széchenyi krt-i Ált.Iskola, Sportiskola és Alapfokú Művészetoktatási Intézmény</t>
  </si>
  <si>
    <t>Szandaszőlősi Általános Iskola, Művelődési Ház és Alapfokú Művészetoktatási Intézmény</t>
  </si>
  <si>
    <t xml:space="preserve">Szent-Györgyi Albert Általános Iskola </t>
  </si>
  <si>
    <t xml:space="preserve">Széchenyi István Gimnázium és Általános Iskola </t>
  </si>
  <si>
    <t>Vásárhelyi Pál Közgazdasági és Idegenforgalmi, Két Tanítási Nyelvű Szakközépiskola</t>
  </si>
  <si>
    <t>Gépipari, Közlekedési Szakközépiskola és Szakiskola</t>
  </si>
  <si>
    <t>Kereskedelmi és Vendéglátóipari Szakközép - és Szakiskola</t>
  </si>
  <si>
    <t>Ruhaipari Szakközépiskola és Szakiskola</t>
  </si>
  <si>
    <t>Hild Viktor Könyvtár és Közművelődési Intézmény</t>
  </si>
  <si>
    <t>Felújitási alap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</si>
  <si>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</si>
  <si>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</si>
  <si>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</si>
  <si>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</si>
  <si>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</si>
  <si>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</si>
  <si>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</si>
  <si>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</si>
  <si>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</si>
  <si>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</si>
  <si>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</si>
  <si>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</si>
  <si>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</si>
  <si>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</si>
  <si>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Szolnok Városi Pedagógiai Szakszolgálat</t>
  </si>
  <si>
    <t>"Liget Otthon" Fogyatékos Személyek Ápoló, Gondozó Otthona és Nappali Intézménye</t>
  </si>
  <si>
    <t>Polgármesteri Hivatal Ellátó és Szolgáltató Szervezet</t>
  </si>
  <si>
    <t>SZMJV Önkormányzat Hivatásos Tűzoltóság</t>
  </si>
  <si>
    <t>Széchenyi krt-i Általános Iskola, Sportiskola és Alapfokú Művészetoktatási Intézmény</t>
  </si>
  <si>
    <t>II. Rákóczi Ferenc Általános Iskola</t>
  </si>
  <si>
    <t xml:space="preserve">Liget úti Általános Iskola, Előkészítő és Speciális Szakiskola </t>
  </si>
  <si>
    <t xml:space="preserve"> Szolnok Megyei Jogú Város </t>
  </si>
  <si>
    <t>Liget úti Általános Iskola, Előkészítő és Speciális Szakiskola</t>
  </si>
  <si>
    <t>Vételár- kedvezmény</t>
  </si>
  <si>
    <t>Lakás- értékesítés bevétele</t>
  </si>
  <si>
    <t>kWó</t>
  </si>
  <si>
    <r>
      <t xml:space="preserve"> m</t>
    </r>
    <r>
      <rPr>
        <b/>
        <vertAlign val="superscript"/>
        <sz val="10"/>
        <rFont val="Times New Roman"/>
        <family val="1"/>
      </rPr>
      <t>3</t>
    </r>
  </si>
  <si>
    <t xml:space="preserve"> GJ</t>
  </si>
  <si>
    <t>II. Rákóczi Ferenc  Általános Iskola</t>
  </si>
  <si>
    <t>költségvetési intézményei  által ellátott 2008. évi tervezett gyermekélelmezési napjai</t>
  </si>
  <si>
    <t>Szolnok Megyei Jogú Város Intézményszolgálata részben önállóan gazdálkodó intézményeinek egyes előirányzatai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</si>
</sst>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  <numFmt numFmtId="166" formatCode="#,###.00"/>
    <numFmt numFmtId="167" formatCode="#,##0_ ;[Red]\-#,##0\ "/>
    <numFmt numFmtId="168" formatCode="_-* #,##0\ _F_t_-;\-* #,##0\ _F_t_-;_-* &quot;-&quot;??\ _F_t_-;_-@_-"/>
    <numFmt numFmtId="169" formatCode="#,###.0"/>
    <numFmt numFmtId="170" formatCode="#"/>
    <numFmt numFmtId="171" formatCode="#,###.000"/>
    <numFmt numFmtId="172" formatCode="0.0"/>
    <numFmt numFmtId="173" formatCode="0.000"/>
    <numFmt numFmtId="174" formatCode="_-* #,##0.000\ _F_t_-;\-* #,##0.000\ _F_t_-;_-* &quot;-&quot;??\ _F_t_-;_-@_-"/>
    <numFmt numFmtId="175" formatCode="#,###.0000"/>
    <numFmt numFmtId="176" formatCode="#,###.00000"/>
    <numFmt numFmtId="177" formatCode="#,###.000000"/>
    <numFmt numFmtId="178" formatCode="#,##0.0\ _F_t;[Red]#,##0.0\ _F_t"/>
    <numFmt numFmtId="179" formatCode="_-* #,##0.00_-;\-* #,##0.00_-;_-* &quot;-&quot;??_-;_-@_-"/>
    <numFmt numFmtId="180" formatCode="#,##0.000"/>
    <numFmt numFmtId="181" formatCode="#,##0.0_ ;[Red]\-#,##0.0\ "/>
    <numFmt numFmtId="182" formatCode="0.000000"/>
    <numFmt numFmtId="183" formatCode="0.00000"/>
    <numFmt numFmtId="184" formatCode="0.0000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_-* #,##0.0\ _F_t_-;\-* #,##0.0\ _F_t_-;_-* &quot;-&quot;??\ _F_t_-;_-@_-"/>
    <numFmt numFmtId="189" formatCode="#,##0_ ;\-#,##0\ "/>
    <numFmt numFmtId="190" formatCode="yyyy\.mm\.dd"/>
    <numFmt numFmtId="191" formatCode="0.0%"/>
    <numFmt numFmtId="192" formatCode="#,###.0000000"/>
    <numFmt numFmtId="193" formatCode="#,###.00000000"/>
    <numFmt numFmtId="194" formatCode="0.000%"/>
    <numFmt numFmtId="195" formatCode="#,##0.0000"/>
    <numFmt numFmtId="196" formatCode="#,##0.00000"/>
    <numFmt numFmtId="197" formatCode="#,##0.000000"/>
    <numFmt numFmtId="198" formatCode="#,##0.0000000"/>
  </numFmts>
  <fonts count="3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sz val="10"/>
      <name val="Arial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"/>
      <family val="1"/>
    </font>
    <font>
      <b/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8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3" fontId="2" fillId="0" borderId="0" xfId="64" applyNumberFormat="1" applyFont="1" applyAlignment="1">
      <alignment vertical="center"/>
      <protection/>
    </xf>
    <xf numFmtId="3" fontId="2" fillId="0" borderId="0" xfId="64" applyNumberFormat="1" applyFont="1" applyAlignment="1">
      <alignment horizontal="left" vertical="center"/>
      <protection/>
    </xf>
    <xf numFmtId="3" fontId="2" fillId="0" borderId="0" xfId="64" applyNumberFormat="1" applyFont="1" applyBorder="1" applyAlignment="1">
      <alignment horizontal="centerContinuous" vertical="center"/>
      <protection/>
    </xf>
    <xf numFmtId="3" fontId="2" fillId="0" borderId="0" xfId="64" applyNumberFormat="1" applyFont="1" applyAlignment="1">
      <alignment horizontal="centerContinuous" vertical="center"/>
      <protection/>
    </xf>
    <xf numFmtId="3" fontId="6" fillId="0" borderId="10" xfId="64" applyNumberFormat="1" applyFont="1" applyBorder="1" applyAlignment="1">
      <alignment horizontal="center" vertical="center"/>
      <protection/>
    </xf>
    <xf numFmtId="3" fontId="6" fillId="0" borderId="11" xfId="64" applyNumberFormat="1" applyFont="1" applyBorder="1" applyAlignment="1">
      <alignment horizontal="center" vertical="center"/>
      <protection/>
    </xf>
    <xf numFmtId="3" fontId="6" fillId="0" borderId="12" xfId="64" applyNumberFormat="1" applyFont="1" applyBorder="1" applyAlignment="1">
      <alignment horizontal="center" vertical="center"/>
      <protection/>
    </xf>
    <xf numFmtId="3" fontId="2" fillId="0" borderId="13" xfId="64" applyNumberFormat="1" applyFont="1" applyBorder="1" applyAlignment="1">
      <alignment vertical="center"/>
      <protection/>
    </xf>
    <xf numFmtId="3" fontId="2" fillId="0" borderId="14" xfId="64" applyNumberFormat="1" applyFont="1" applyBorder="1" applyAlignment="1">
      <alignment vertical="center"/>
      <protection/>
    </xf>
    <xf numFmtId="3" fontId="2" fillId="0" borderId="15" xfId="64" applyNumberFormat="1" applyFont="1" applyFill="1" applyBorder="1" applyAlignment="1">
      <alignment vertical="center"/>
      <protection/>
    </xf>
    <xf numFmtId="3" fontId="2" fillId="0" borderId="16" xfId="64" applyNumberFormat="1" applyFont="1" applyBorder="1" applyAlignment="1">
      <alignment vertical="center"/>
      <protection/>
    </xf>
    <xf numFmtId="3" fontId="2" fillId="0" borderId="0" xfId="64" applyNumberFormat="1" applyFont="1" applyAlignment="1">
      <alignment horizontal="center" vertical="center"/>
      <protection/>
    </xf>
    <xf numFmtId="3" fontId="2" fillId="22" borderId="14" xfId="64" applyNumberFormat="1" applyFont="1" applyFill="1" applyBorder="1" applyAlignment="1">
      <alignment vertical="center"/>
      <protection/>
    </xf>
    <xf numFmtId="3" fontId="2" fillId="22" borderId="13" xfId="64" applyNumberFormat="1" applyFont="1" applyFill="1" applyBorder="1" applyAlignment="1">
      <alignment vertical="center"/>
      <protection/>
    </xf>
    <xf numFmtId="3" fontId="2" fillId="22" borderId="15" xfId="64" applyNumberFormat="1" applyFont="1" applyFill="1" applyBorder="1" applyAlignment="1">
      <alignment vertical="center"/>
      <protection/>
    </xf>
    <xf numFmtId="3" fontId="2" fillId="22" borderId="16" xfId="64" applyNumberFormat="1" applyFont="1" applyFill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3" fontId="6" fillId="0" borderId="18" xfId="64" applyNumberFormat="1" applyFont="1" applyBorder="1" applyAlignment="1">
      <alignment vertical="center"/>
      <protection/>
    </xf>
    <xf numFmtId="3" fontId="6" fillId="0" borderId="19" xfId="64" applyNumberFormat="1" applyFont="1" applyBorder="1" applyAlignment="1">
      <alignment vertical="center"/>
      <protection/>
    </xf>
    <xf numFmtId="3" fontId="6" fillId="0" borderId="20" xfId="64" applyNumberFormat="1" applyFont="1" applyBorder="1" applyAlignment="1">
      <alignment vertical="center"/>
      <protection/>
    </xf>
    <xf numFmtId="164" fontId="30" fillId="0" borderId="21" xfId="62" applyNumberFormat="1" applyFont="1" applyFill="1" applyBorder="1" applyAlignment="1">
      <alignment horizontal="center" vertical="center" wrapText="1"/>
      <protection/>
    </xf>
    <xf numFmtId="164" fontId="3" fillId="0" borderId="22" xfId="62" applyNumberFormat="1" applyFont="1" applyFill="1" applyBorder="1" applyAlignment="1">
      <alignment horizontal="center" vertical="center" wrapText="1"/>
      <protection/>
    </xf>
    <xf numFmtId="164" fontId="30" fillId="0" borderId="22" xfId="62" applyNumberFormat="1" applyFont="1" applyFill="1" applyBorder="1" applyAlignment="1">
      <alignment horizontal="center" vertical="center" wrapText="1"/>
      <protection/>
    </xf>
    <xf numFmtId="164" fontId="3" fillId="0" borderId="23" xfId="62" applyNumberFormat="1" applyFont="1" applyFill="1" applyBorder="1" applyAlignment="1">
      <alignment horizontal="center" vertical="center" wrapText="1"/>
      <protection/>
    </xf>
    <xf numFmtId="164" fontId="3" fillId="0" borderId="24" xfId="62" applyNumberFormat="1" applyFont="1" applyFill="1" applyBorder="1" applyAlignment="1">
      <alignment horizontal="center" vertical="center" wrapText="1"/>
      <protection/>
    </xf>
    <xf numFmtId="164" fontId="3" fillId="0" borderId="25" xfId="62" applyNumberFormat="1" applyFont="1" applyFill="1" applyBorder="1" applyAlignment="1">
      <alignment horizontal="center" vertical="center" wrapText="1"/>
      <protection/>
    </xf>
    <xf numFmtId="164" fontId="3" fillId="0" borderId="26" xfId="62" applyNumberFormat="1" applyFont="1" applyFill="1" applyBorder="1" applyAlignment="1">
      <alignment horizontal="center" vertical="center" wrapText="1"/>
      <protection/>
    </xf>
    <xf numFmtId="3" fontId="2" fillId="0" borderId="27" xfId="0" applyNumberFormat="1" applyFont="1" applyBorder="1" applyAlignment="1">
      <alignment horizontal="right" vertical="center"/>
    </xf>
    <xf numFmtId="3" fontId="2" fillId="0" borderId="28" xfId="0" applyNumberFormat="1" applyFont="1" applyBorder="1" applyAlignment="1">
      <alignment horizontal="right" vertical="center"/>
    </xf>
    <xf numFmtId="3" fontId="2" fillId="0" borderId="29" xfId="0" applyNumberFormat="1" applyFont="1" applyBorder="1" applyAlignment="1">
      <alignment horizontal="right" vertical="center"/>
    </xf>
    <xf numFmtId="3" fontId="2" fillId="0" borderId="30" xfId="0" applyNumberFormat="1" applyFont="1" applyBorder="1" applyAlignment="1">
      <alignment horizontal="right" vertical="center"/>
    </xf>
    <xf numFmtId="3" fontId="2" fillId="0" borderId="31" xfId="0" applyNumberFormat="1" applyFont="1" applyBorder="1" applyAlignment="1">
      <alignment horizontal="right" vertical="center"/>
    </xf>
    <xf numFmtId="3" fontId="2" fillId="0" borderId="32" xfId="0" applyNumberFormat="1" applyFont="1" applyBorder="1" applyAlignment="1">
      <alignment horizontal="right" vertical="center"/>
    </xf>
    <xf numFmtId="3" fontId="6" fillId="0" borderId="33" xfId="0" applyNumberFormat="1" applyFont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7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4" fillId="0" borderId="21" xfId="0" applyNumberFormat="1" applyFont="1" applyBorder="1" applyAlignment="1">
      <alignment horizontal="centerContinuous" vertical="center"/>
    </xf>
    <xf numFmtId="3" fontId="5" fillId="0" borderId="21" xfId="0" applyNumberFormat="1" applyFont="1" applyBorder="1" applyAlignment="1">
      <alignment horizontal="centerContinuous" vertical="center"/>
    </xf>
    <xf numFmtId="3" fontId="5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35" xfId="0" applyFont="1" applyBorder="1" applyAlignment="1">
      <alignment horizontal="center" vertical="center"/>
    </xf>
    <xf numFmtId="3" fontId="2" fillId="0" borderId="36" xfId="61" applyNumberFormat="1" applyFont="1" applyFill="1" applyBorder="1" applyAlignment="1">
      <alignment vertical="center" wrapText="1"/>
      <protection/>
    </xf>
    <xf numFmtId="3" fontId="2" fillId="0" borderId="37" xfId="59" applyNumberFormat="1" applyFont="1" applyBorder="1" applyAlignment="1">
      <alignment horizontal="left" vertical="center" wrapText="1"/>
      <protection/>
    </xf>
    <xf numFmtId="3" fontId="6" fillId="0" borderId="35" xfId="59" applyNumberFormat="1" applyFont="1" applyBorder="1" applyAlignment="1">
      <alignment horizontal="left" vertical="center" wrapText="1"/>
      <protection/>
    </xf>
    <xf numFmtId="164" fontId="2" fillId="0" borderId="36" xfId="66" applyNumberFormat="1" applyFont="1" applyFill="1" applyBorder="1" applyAlignment="1">
      <alignment horizontal="left" vertical="center" wrapText="1"/>
      <protection/>
    </xf>
    <xf numFmtId="164" fontId="23" fillId="0" borderId="36" xfId="66" applyNumberFormat="1" applyFont="1" applyFill="1" applyBorder="1" applyAlignment="1">
      <alignment horizontal="left" vertical="center" wrapText="1"/>
      <protection/>
    </xf>
    <xf numFmtId="164" fontId="23" fillId="0" borderId="36" xfId="59" applyNumberFormat="1" applyFont="1" applyFill="1" applyBorder="1" applyAlignment="1">
      <alignment horizontal="left" vertical="center" wrapText="1"/>
      <protection/>
    </xf>
    <xf numFmtId="164" fontId="23" fillId="0" borderId="36" xfId="61" applyNumberFormat="1" applyFont="1" applyFill="1" applyBorder="1" applyAlignment="1">
      <alignment vertical="center" wrapText="1"/>
      <protection/>
    </xf>
    <xf numFmtId="164" fontId="23" fillId="0" borderId="37" xfId="66" applyNumberFormat="1" applyFont="1" applyFill="1" applyBorder="1" applyAlignment="1">
      <alignment horizontal="left" vertical="center" wrapText="1"/>
      <protection/>
    </xf>
    <xf numFmtId="164" fontId="2" fillId="0" borderId="36" xfId="66" applyNumberFormat="1" applyFont="1" applyFill="1" applyBorder="1" applyAlignment="1">
      <alignment horizontal="left" vertical="center"/>
      <protection/>
    </xf>
    <xf numFmtId="164" fontId="2" fillId="0" borderId="36" xfId="59" applyNumberFormat="1" applyFont="1" applyFill="1" applyBorder="1" applyAlignment="1">
      <alignment horizontal="left" vertical="center" wrapText="1"/>
      <protection/>
    </xf>
    <xf numFmtId="164" fontId="2" fillId="0" borderId="36" xfId="65" applyNumberFormat="1" applyFont="1" applyFill="1" applyBorder="1" applyAlignment="1">
      <alignment horizontal="left" vertical="center" wrapText="1"/>
      <protection/>
    </xf>
    <xf numFmtId="164" fontId="2" fillId="0" borderId="36" xfId="0" applyNumberFormat="1" applyFont="1" applyFill="1" applyBorder="1" applyAlignment="1">
      <alignment horizontal="left" vertical="center" wrapText="1"/>
    </xf>
    <xf numFmtId="164" fontId="2" fillId="0" borderId="36" xfId="61" applyNumberFormat="1" applyFont="1" applyFill="1" applyBorder="1" applyAlignment="1">
      <alignment vertical="center" wrapText="1"/>
      <protection/>
    </xf>
    <xf numFmtId="164" fontId="2" fillId="0" borderId="36" xfId="0" applyNumberFormat="1" applyFont="1" applyFill="1" applyBorder="1" applyAlignment="1">
      <alignment vertical="center" wrapText="1"/>
    </xf>
    <xf numFmtId="164" fontId="2" fillId="0" borderId="37" xfId="66" applyNumberFormat="1" applyFont="1" applyFill="1" applyBorder="1" applyAlignment="1">
      <alignment horizontal="left" vertical="center" wrapText="1"/>
      <protection/>
    </xf>
    <xf numFmtId="164" fontId="2" fillId="0" borderId="38" xfId="59" applyNumberFormat="1" applyFont="1" applyFill="1" applyBorder="1" applyAlignment="1">
      <alignment horizontal="left" vertical="center" wrapText="1"/>
      <protection/>
    </xf>
    <xf numFmtId="164" fontId="2" fillId="0" borderId="0" xfId="64" applyNumberFormat="1" applyFont="1" applyAlignment="1">
      <alignment vertical="center"/>
      <protection/>
    </xf>
    <xf numFmtId="164" fontId="2" fillId="0" borderId="0" xfId="64" applyNumberFormat="1" applyFont="1" applyAlignment="1">
      <alignment horizontal="right" vertical="center"/>
      <protection/>
    </xf>
    <xf numFmtId="164" fontId="2" fillId="0" borderId="0" xfId="64" applyNumberFormat="1" applyFont="1" applyAlignment="1">
      <alignment horizontal="left" vertical="center"/>
      <protection/>
    </xf>
    <xf numFmtId="164" fontId="2" fillId="0" borderId="0" xfId="64" applyNumberFormat="1" applyFont="1" applyBorder="1" applyAlignment="1">
      <alignment horizontal="centerContinuous" vertical="center"/>
      <protection/>
    </xf>
    <xf numFmtId="164" fontId="2" fillId="0" borderId="0" xfId="64" applyNumberFormat="1" applyFont="1" applyAlignment="1">
      <alignment horizontal="centerContinuous" vertical="center"/>
      <protection/>
    </xf>
    <xf numFmtId="164" fontId="6" fillId="0" borderId="39" xfId="64" applyNumberFormat="1" applyFont="1" applyBorder="1" applyAlignment="1">
      <alignment horizontal="center" vertical="center"/>
      <protection/>
    </xf>
    <xf numFmtId="164" fontId="6" fillId="0" borderId="40" xfId="64" applyNumberFormat="1" applyFont="1" applyBorder="1" applyAlignment="1">
      <alignment horizontal="center" vertical="center"/>
      <protection/>
    </xf>
    <xf numFmtId="164" fontId="6" fillId="0" borderId="41" xfId="0" applyNumberFormat="1" applyFont="1" applyFill="1" applyBorder="1" applyAlignment="1">
      <alignment horizontal="center" vertical="center"/>
    </xf>
    <xf numFmtId="164" fontId="6" fillId="0" borderId="42" xfId="0" applyNumberFormat="1" applyFont="1" applyFill="1" applyBorder="1" applyAlignment="1">
      <alignment horizontal="center" vertical="center"/>
    </xf>
    <xf numFmtId="164" fontId="2" fillId="0" borderId="29" xfId="64" applyNumberFormat="1" applyFont="1" applyBorder="1" applyAlignment="1">
      <alignment vertical="center"/>
      <protection/>
    </xf>
    <xf numFmtId="164" fontId="2" fillId="0" borderId="30" xfId="64" applyNumberFormat="1" applyFont="1" applyBorder="1" applyAlignment="1">
      <alignment vertical="center"/>
      <protection/>
    </xf>
    <xf numFmtId="164" fontId="2" fillId="0" borderId="27" xfId="64" applyNumberFormat="1" applyFont="1" applyBorder="1" applyAlignment="1">
      <alignment vertical="center"/>
      <protection/>
    </xf>
    <xf numFmtId="164" fontId="2" fillId="0" borderId="28" xfId="64" applyNumberFormat="1" applyFont="1" applyBorder="1" applyAlignment="1">
      <alignment vertical="center"/>
      <protection/>
    </xf>
    <xf numFmtId="164" fontId="2" fillId="22" borderId="27" xfId="64" applyNumberFormat="1" applyFont="1" applyFill="1" applyBorder="1" applyAlignment="1">
      <alignment vertical="center"/>
      <protection/>
    </xf>
    <xf numFmtId="164" fontId="2" fillId="0" borderId="31" xfId="64" applyNumberFormat="1" applyFont="1" applyBorder="1" applyAlignment="1">
      <alignment vertical="center"/>
      <protection/>
    </xf>
    <xf numFmtId="164" fontId="2" fillId="22" borderId="31" xfId="64" applyNumberFormat="1" applyFont="1" applyFill="1" applyBorder="1" applyAlignment="1">
      <alignment vertical="center"/>
      <protection/>
    </xf>
    <xf numFmtId="164" fontId="2" fillId="0" borderId="32" xfId="64" applyNumberFormat="1" applyFont="1" applyBorder="1" applyAlignment="1">
      <alignment vertical="center"/>
      <protection/>
    </xf>
    <xf numFmtId="164" fontId="6" fillId="0" borderId="33" xfId="64" applyNumberFormat="1" applyFont="1" applyBorder="1" applyAlignment="1">
      <alignment vertical="center"/>
      <protection/>
    </xf>
    <xf numFmtId="164" fontId="6" fillId="0" borderId="34" xfId="64" applyNumberFormat="1" applyFont="1" applyBorder="1" applyAlignment="1">
      <alignment vertical="center"/>
      <protection/>
    </xf>
    <xf numFmtId="164" fontId="23" fillId="0" borderId="36" xfId="61" applyNumberFormat="1" applyFont="1" applyFill="1" applyBorder="1" applyAlignment="1">
      <alignment vertical="center"/>
      <protection/>
    </xf>
    <xf numFmtId="164" fontId="23" fillId="0" borderId="36" xfId="0" applyNumberFormat="1" applyFont="1" applyFill="1" applyBorder="1" applyAlignment="1">
      <alignment horizontal="left" vertical="center" wrapText="1"/>
    </xf>
    <xf numFmtId="164" fontId="23" fillId="0" borderId="37" xfId="65" applyNumberFormat="1" applyFont="1" applyFill="1" applyBorder="1" applyAlignment="1">
      <alignment horizontal="left" vertical="center" wrapText="1"/>
      <protection/>
    </xf>
    <xf numFmtId="0" fontId="30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30" fillId="0" borderId="0" xfId="63" applyFont="1" applyAlignment="1">
      <alignment vertical="center" wrapText="1"/>
      <protection/>
    </xf>
    <xf numFmtId="0" fontId="3" fillId="0" borderId="35" xfId="63" applyFont="1" applyBorder="1" applyAlignment="1">
      <alignment horizontal="center" vertical="center" wrapText="1"/>
      <protection/>
    </xf>
    <xf numFmtId="164" fontId="30" fillId="0" borderId="36" xfId="0" applyNumberFormat="1" applyFont="1" applyFill="1" applyBorder="1" applyAlignment="1">
      <alignment vertical="center" wrapText="1"/>
    </xf>
    <xf numFmtId="3" fontId="30" fillId="0" borderId="29" xfId="60" applyNumberFormat="1" applyFont="1" applyFill="1" applyBorder="1" applyAlignment="1" applyProtection="1">
      <alignment vertical="center"/>
      <protection locked="0"/>
    </xf>
    <xf numFmtId="3" fontId="30" fillId="0" borderId="29" xfId="63" applyNumberFormat="1" applyFont="1" applyBorder="1" applyAlignment="1">
      <alignment vertical="center"/>
      <protection/>
    </xf>
    <xf numFmtId="3" fontId="30" fillId="0" borderId="30" xfId="63" applyNumberFormat="1" applyFont="1" applyBorder="1" applyAlignment="1">
      <alignment vertical="center"/>
      <protection/>
    </xf>
    <xf numFmtId="0" fontId="30" fillId="0" borderId="36" xfId="63" applyFont="1" applyBorder="1" applyAlignment="1">
      <alignment vertical="center"/>
      <protection/>
    </xf>
    <xf numFmtId="3" fontId="30" fillId="0" borderId="27" xfId="63" applyNumberFormat="1" applyFont="1" applyBorder="1" applyAlignment="1">
      <alignment vertical="center"/>
      <protection/>
    </xf>
    <xf numFmtId="3" fontId="30" fillId="0" borderId="27" xfId="60" applyNumberFormat="1" applyFont="1" applyFill="1" applyBorder="1" applyAlignment="1" applyProtection="1">
      <alignment vertical="center"/>
      <protection locked="0"/>
    </xf>
    <xf numFmtId="3" fontId="30" fillId="0" borderId="28" xfId="63" applyNumberFormat="1" applyFont="1" applyBorder="1" applyAlignment="1">
      <alignment vertical="center"/>
      <protection/>
    </xf>
    <xf numFmtId="164" fontId="30" fillId="0" borderId="37" xfId="66" applyNumberFormat="1" applyFont="1" applyFill="1" applyBorder="1" applyAlignment="1">
      <alignment horizontal="left" vertical="center" wrapText="1"/>
      <protection/>
    </xf>
    <xf numFmtId="164" fontId="30" fillId="0" borderId="36" xfId="61" applyNumberFormat="1" applyFont="1" applyFill="1" applyBorder="1" applyAlignment="1">
      <alignment vertical="center"/>
      <protection/>
    </xf>
    <xf numFmtId="164" fontId="30" fillId="0" borderId="36" xfId="59" applyNumberFormat="1" applyFont="1" applyFill="1" applyBorder="1" applyAlignment="1">
      <alignment horizontal="left" vertical="center" wrapText="1"/>
      <protection/>
    </xf>
    <xf numFmtId="164" fontId="30" fillId="0" borderId="36" xfId="0" applyNumberFormat="1" applyFont="1" applyFill="1" applyBorder="1" applyAlignment="1">
      <alignment horizontal="left" vertical="center" wrapText="1"/>
    </xf>
    <xf numFmtId="164" fontId="30" fillId="0" borderId="36" xfId="66" applyNumberFormat="1" applyFont="1" applyFill="1" applyBorder="1" applyAlignment="1">
      <alignment horizontal="left" vertical="center" wrapText="1"/>
      <protection/>
    </xf>
    <xf numFmtId="164" fontId="30" fillId="0" borderId="37" xfId="65" applyNumberFormat="1" applyFont="1" applyFill="1" applyBorder="1" applyAlignment="1">
      <alignment horizontal="left" vertical="center" wrapText="1"/>
      <protection/>
    </xf>
    <xf numFmtId="3" fontId="30" fillId="0" borderId="31" xfId="63" applyNumberFormat="1" applyFont="1" applyBorder="1" applyAlignment="1">
      <alignment vertical="center"/>
      <protection/>
    </xf>
    <xf numFmtId="3" fontId="30" fillId="0" borderId="31" xfId="60" applyNumberFormat="1" applyFont="1" applyFill="1" applyBorder="1" applyAlignment="1" applyProtection="1">
      <alignment vertical="center"/>
      <protection locked="0"/>
    </xf>
    <xf numFmtId="3" fontId="30" fillId="0" borderId="32" xfId="60" applyNumberFormat="1" applyFont="1" applyFill="1" applyBorder="1" applyAlignment="1" applyProtection="1">
      <alignment vertical="center"/>
      <protection locked="0"/>
    </xf>
    <xf numFmtId="0" fontId="3" fillId="0" borderId="35" xfId="63" applyFont="1" applyBorder="1" applyAlignment="1">
      <alignment horizontal="left" vertical="center"/>
      <protection/>
    </xf>
    <xf numFmtId="3" fontId="3" fillId="0" borderId="33" xfId="63" applyNumberFormat="1" applyFont="1" applyBorder="1" applyAlignment="1">
      <alignment vertical="center"/>
      <protection/>
    </xf>
    <xf numFmtId="3" fontId="3" fillId="0" borderId="34" xfId="63" applyNumberFormat="1" applyFont="1" applyBorder="1" applyAlignment="1">
      <alignment vertical="center"/>
      <protection/>
    </xf>
    <xf numFmtId="0" fontId="3" fillId="0" borderId="0" xfId="63" applyFont="1" applyAlignment="1">
      <alignment vertical="center"/>
      <protection/>
    </xf>
    <xf numFmtId="3" fontId="30" fillId="0" borderId="0" xfId="63" applyNumberFormat="1" applyFont="1" applyAlignment="1">
      <alignment vertical="center"/>
      <protection/>
    </xf>
    <xf numFmtId="0" fontId="30" fillId="0" borderId="33" xfId="63" applyFont="1" applyBorder="1" applyAlignment="1">
      <alignment horizontal="center" vertical="center" wrapText="1"/>
      <protection/>
    </xf>
    <xf numFmtId="0" fontId="30" fillId="0" borderId="34" xfId="63" applyFont="1" applyBorder="1" applyAlignment="1">
      <alignment horizontal="center" vertical="center" wrapText="1"/>
      <protection/>
    </xf>
    <xf numFmtId="3" fontId="6" fillId="0" borderId="0" xfId="64" applyNumberFormat="1" applyFont="1" applyAlignment="1">
      <alignment horizontal="center" vertical="center"/>
      <protection/>
    </xf>
    <xf numFmtId="164" fontId="30" fillId="0" borderId="0" xfId="0" applyNumberFormat="1" applyFont="1" applyFill="1" applyAlignment="1">
      <alignment vertical="center"/>
    </xf>
    <xf numFmtId="164" fontId="30" fillId="0" borderId="0" xfId="0" applyNumberFormat="1" applyFont="1" applyFill="1" applyAlignment="1">
      <alignment horizontal="right" vertical="center"/>
    </xf>
    <xf numFmtId="164" fontId="30" fillId="0" borderId="22" xfId="0" applyNumberFormat="1" applyFont="1" applyFill="1" applyBorder="1" applyAlignment="1">
      <alignment vertical="center"/>
    </xf>
    <xf numFmtId="164" fontId="30" fillId="0" borderId="29" xfId="0" applyNumberFormat="1" applyFont="1" applyFill="1" applyBorder="1" applyAlignment="1">
      <alignment vertical="center"/>
    </xf>
    <xf numFmtId="164" fontId="30" fillId="0" borderId="30" xfId="0" applyNumberFormat="1" applyFont="1" applyFill="1" applyBorder="1" applyAlignment="1">
      <alignment vertical="center"/>
    </xf>
    <xf numFmtId="164" fontId="3" fillId="0" borderId="43" xfId="67" applyNumberFormat="1" applyFont="1" applyFill="1" applyBorder="1" applyAlignment="1">
      <alignment vertical="center"/>
      <protection/>
    </xf>
    <xf numFmtId="164" fontId="3" fillId="0" borderId="44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>
      <alignment vertical="center"/>
    </xf>
    <xf numFmtId="164" fontId="30" fillId="0" borderId="27" xfId="0" applyNumberFormat="1" applyFont="1" applyFill="1" applyBorder="1" applyAlignment="1">
      <alignment vertical="center"/>
    </xf>
    <xf numFmtId="164" fontId="30" fillId="0" borderId="28" xfId="0" applyNumberFormat="1" applyFont="1" applyFill="1" applyBorder="1" applyAlignment="1">
      <alignment vertical="center"/>
    </xf>
    <xf numFmtId="164" fontId="30" fillId="0" borderId="46" xfId="67" applyNumberFormat="1" applyFont="1" applyFill="1" applyBorder="1" applyAlignment="1">
      <alignment vertical="center"/>
      <protection/>
    </xf>
    <xf numFmtId="164" fontId="30" fillId="0" borderId="15" xfId="0" applyNumberFormat="1" applyFont="1" applyFill="1" applyBorder="1" applyAlignment="1">
      <alignment vertical="center"/>
    </xf>
    <xf numFmtId="164" fontId="30" fillId="0" borderId="47" xfId="0" applyNumberFormat="1" applyFont="1" applyFill="1" applyBorder="1" applyAlignment="1">
      <alignment vertical="center"/>
    </xf>
    <xf numFmtId="164" fontId="30" fillId="0" borderId="13" xfId="67" applyNumberFormat="1" applyFont="1" applyFill="1" applyBorder="1" applyAlignment="1">
      <alignment vertical="center"/>
      <protection/>
    </xf>
    <xf numFmtId="164" fontId="30" fillId="0" borderId="14" xfId="0" applyNumberFormat="1" applyFont="1" applyFill="1" applyBorder="1" applyAlignment="1">
      <alignment vertical="center"/>
    </xf>
    <xf numFmtId="164" fontId="30" fillId="0" borderId="16" xfId="0" applyNumberFormat="1" applyFont="1" applyFill="1" applyBorder="1" applyAlignment="1">
      <alignment vertical="center"/>
    </xf>
    <xf numFmtId="164" fontId="30" fillId="0" borderId="48" xfId="67" applyNumberFormat="1" applyFont="1" applyFill="1" applyBorder="1" applyAlignment="1">
      <alignment vertical="center"/>
      <protection/>
    </xf>
    <xf numFmtId="164" fontId="30" fillId="0" borderId="49" xfId="0" applyNumberFormat="1" applyFont="1" applyFill="1" applyBorder="1" applyAlignment="1">
      <alignment vertical="center"/>
    </xf>
    <xf numFmtId="164" fontId="30" fillId="0" borderId="50" xfId="0" applyNumberFormat="1" applyFont="1" applyFill="1" applyBorder="1" applyAlignment="1">
      <alignment vertical="center"/>
    </xf>
    <xf numFmtId="164" fontId="30" fillId="0" borderId="31" xfId="0" applyNumberFormat="1" applyFont="1" applyFill="1" applyBorder="1" applyAlignment="1">
      <alignment vertical="center"/>
    </xf>
    <xf numFmtId="164" fontId="30" fillId="0" borderId="32" xfId="0" applyNumberFormat="1" applyFont="1" applyFill="1" applyBorder="1" applyAlignment="1">
      <alignment vertical="center"/>
    </xf>
    <xf numFmtId="164" fontId="30" fillId="0" borderId="51" xfId="0" applyNumberFormat="1" applyFont="1" applyFill="1" applyBorder="1" applyAlignment="1">
      <alignment vertical="center"/>
    </xf>
    <xf numFmtId="164" fontId="30" fillId="0" borderId="52" xfId="0" applyNumberFormat="1" applyFont="1" applyFill="1" applyBorder="1" applyAlignment="1">
      <alignment vertical="center"/>
    </xf>
    <xf numFmtId="164" fontId="30" fillId="0" borderId="53" xfId="0" applyNumberFormat="1" applyFont="1" applyFill="1" applyBorder="1" applyAlignment="1">
      <alignment vertical="center"/>
    </xf>
    <xf numFmtId="164" fontId="3" fillId="0" borderId="35" xfId="67" applyNumberFormat="1" applyFont="1" applyFill="1" applyBorder="1" applyAlignment="1">
      <alignment vertical="center" wrapText="1"/>
      <protection/>
    </xf>
    <xf numFmtId="164" fontId="3" fillId="0" borderId="33" xfId="0" applyNumberFormat="1" applyFont="1" applyFill="1" applyBorder="1" applyAlignment="1">
      <alignment vertical="center"/>
    </xf>
    <xf numFmtId="164" fontId="3" fillId="0" borderId="34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0" xfId="61" applyNumberFormat="1" applyFont="1" applyFill="1" applyBorder="1" applyAlignment="1">
      <alignment vertical="center"/>
      <protection/>
    </xf>
    <xf numFmtId="0" fontId="6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3" fontId="7" fillId="0" borderId="22" xfId="0" applyNumberFormat="1" applyFont="1" applyBorder="1" applyAlignment="1">
      <alignment horizontal="center" vertical="center" wrapText="1"/>
    </xf>
    <xf numFmtId="3" fontId="4" fillId="0" borderId="54" xfId="0" applyNumberFormat="1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3" fontId="4" fillId="0" borderId="56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6" fillId="0" borderId="0" xfId="64" applyNumberFormat="1" applyFont="1" applyAlignment="1">
      <alignment horizontal="center" vertical="center"/>
      <protection/>
    </xf>
    <xf numFmtId="3" fontId="6" fillId="0" borderId="54" xfId="64" applyNumberFormat="1" applyFont="1" applyBorder="1" applyAlignment="1">
      <alignment horizontal="center" vertical="center"/>
      <protection/>
    </xf>
    <xf numFmtId="3" fontId="6" fillId="0" borderId="55" xfId="64" applyNumberFormat="1" applyFont="1" applyBorder="1" applyAlignment="1">
      <alignment horizontal="center" vertical="center"/>
      <protection/>
    </xf>
    <xf numFmtId="164" fontId="6" fillId="0" borderId="39" xfId="64" applyNumberFormat="1" applyFont="1" applyBorder="1" applyAlignment="1">
      <alignment horizontal="center" vertical="center"/>
      <protection/>
    </xf>
    <xf numFmtId="3" fontId="6" fillId="0" borderId="10" xfId="64" applyNumberFormat="1" applyFont="1" applyBorder="1" applyAlignment="1">
      <alignment horizontal="center" vertical="center"/>
      <protection/>
    </xf>
    <xf numFmtId="3" fontId="6" fillId="0" borderId="57" xfId="64" applyNumberFormat="1" applyFont="1" applyBorder="1" applyAlignment="1">
      <alignment horizontal="center" vertical="center"/>
      <protection/>
    </xf>
    <xf numFmtId="3" fontId="6" fillId="0" borderId="58" xfId="64" applyNumberFormat="1" applyFont="1" applyBorder="1" applyAlignment="1">
      <alignment horizontal="center" vertical="center"/>
      <protection/>
    </xf>
    <xf numFmtId="164" fontId="6" fillId="0" borderId="41" xfId="64" applyNumberFormat="1" applyFont="1" applyBorder="1" applyAlignment="1">
      <alignment horizontal="center" vertical="center"/>
      <protection/>
    </xf>
    <xf numFmtId="3" fontId="6" fillId="0" borderId="59" xfId="64" applyNumberFormat="1" applyFont="1" applyBorder="1" applyAlignment="1">
      <alignment horizontal="center" vertical="center"/>
      <protection/>
    </xf>
    <xf numFmtId="0" fontId="30" fillId="0" borderId="0" xfId="63" applyFont="1" applyAlignment="1">
      <alignment horizontal="right"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30" fillId="0" borderId="0" xfId="63" applyFont="1" applyAlignment="1">
      <alignment vertical="center" wrapText="1"/>
      <protection/>
    </xf>
    <xf numFmtId="164" fontId="30" fillId="0" borderId="0" xfId="0" applyNumberFormat="1" applyFont="1" applyFill="1" applyAlignment="1">
      <alignment horizontal="right" vertical="center"/>
    </xf>
    <xf numFmtId="164" fontId="3" fillId="0" borderId="21" xfId="62" applyNumberFormat="1" applyFont="1" applyFill="1" applyBorder="1" applyAlignment="1">
      <alignment horizontal="center" vertical="center" wrapText="1"/>
      <protection/>
    </xf>
    <xf numFmtId="164" fontId="3" fillId="0" borderId="56" xfId="62" applyNumberFormat="1" applyFont="1" applyFill="1" applyBorder="1" applyAlignment="1">
      <alignment horizontal="center" vertical="center" wrapText="1"/>
      <protection/>
    </xf>
    <xf numFmtId="164" fontId="3" fillId="0" borderId="60" xfId="62" applyNumberFormat="1" applyFont="1" applyFill="1" applyBorder="1" applyAlignment="1">
      <alignment horizontal="center" vertical="center" wrapText="1"/>
      <protection/>
    </xf>
    <xf numFmtId="164" fontId="3" fillId="0" borderId="61" xfId="62" applyNumberFormat="1" applyFont="1" applyFill="1" applyBorder="1" applyAlignment="1">
      <alignment horizontal="center" vertical="center" wrapText="1"/>
      <protection/>
    </xf>
    <xf numFmtId="164" fontId="3" fillId="0" borderId="62" xfId="62" applyNumberFormat="1" applyFont="1" applyFill="1" applyBorder="1" applyAlignment="1">
      <alignment horizontal="center" vertical="center" wrapText="1"/>
      <protection/>
    </xf>
    <xf numFmtId="164" fontId="3" fillId="0" borderId="0" xfId="0" applyNumberFormat="1" applyFont="1" applyFill="1" applyAlignment="1">
      <alignment horizontal="center" vertical="center"/>
    </xf>
    <xf numFmtId="164" fontId="3" fillId="0" borderId="54" xfId="67" applyNumberFormat="1" applyFont="1" applyFill="1" applyBorder="1" applyAlignment="1">
      <alignment horizontal="center" vertical="center"/>
      <protection/>
    </xf>
    <xf numFmtId="164" fontId="3" fillId="0" borderId="55" xfId="67" applyNumberFormat="1" applyFont="1" applyFill="1" applyBorder="1" applyAlignment="1">
      <alignment horizontal="center" vertical="center"/>
      <protection/>
    </xf>
    <xf numFmtId="164" fontId="30" fillId="0" borderId="21" xfId="62" applyNumberFormat="1" applyFont="1" applyFill="1" applyBorder="1" applyAlignment="1">
      <alignment horizontal="center" vertical="center" wrapText="1"/>
      <protection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 2" xfId="57"/>
    <cellStyle name="Normál 3" xfId="58"/>
    <cellStyle name="Normál_2002 januári KGy.mellékletek" xfId="59"/>
    <cellStyle name="Normál_2003-ra élelmezési táblák tervezete" xfId="60"/>
    <cellStyle name="Normál_Intézm.műk.és szintrehozási szint" xfId="61"/>
    <cellStyle name="Normál_Intézményi tervegyeztetés 2007 01 8 13 (KITÖLTÖTT)kj korr" xfId="62"/>
    <cellStyle name="Normál_Költségvetési rendelet Niki táblák" xfId="63"/>
    <cellStyle name="Normál_Kötött áll.hzj. int.bontás 2002" xfId="64"/>
    <cellStyle name="Normál_Módosítás 12.14" xfId="65"/>
    <cellStyle name="Normál_összesítő intézményeknek Niki munkaanyag" xfId="66"/>
    <cellStyle name="Normál_Üres állás gyűjtó 2007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Excel\Menyus\P&#233;nz&#252;gyielemz&#233;s\P&#252;modell\M_V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rkasn\Dokumentumok\K&#246;lts&#233;gvet&#233;s\2008\Alfa%20Nova%202008%20Niki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enzugyVIP\K&#246;lts&#233;gvet&#233;s\2006\Int&#233;zm&#233;nyek%202006\Energia%20kiad&#225;sok%20v&#233;gleges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8. évi energia módosított"/>
      <sheetName val="Szolnok Energia Kiskincstár"/>
      <sheetName val="Naturália"/>
      <sheetName val="2008. évi energia"/>
      <sheetName val="SZKTT intézményei"/>
      <sheetName val="Energiaadóhoz"/>
    </sheetNames>
    <sheetDataSet>
      <sheetData sheetId="1">
        <row r="41">
          <cell r="C41">
            <v>205519.4166666667</v>
          </cell>
          <cell r="F41">
            <v>208909.25</v>
          </cell>
          <cell r="I41">
            <v>3175</v>
          </cell>
        </row>
        <row r="43">
          <cell r="C43">
            <v>142882.5</v>
          </cell>
          <cell r="F43">
            <v>195962.75</v>
          </cell>
          <cell r="I43">
            <v>0</v>
          </cell>
        </row>
        <row r="44">
          <cell r="C44">
            <v>39106.666666666664</v>
          </cell>
          <cell r="F44">
            <v>14.75</v>
          </cell>
          <cell r="I44">
            <v>2750</v>
          </cell>
        </row>
        <row r="45">
          <cell r="C45">
            <v>65982</v>
          </cell>
          <cell r="F45">
            <v>28385.762499999997</v>
          </cell>
          <cell r="I45">
            <v>0</v>
          </cell>
        </row>
        <row r="46">
          <cell r="C46">
            <v>42165</v>
          </cell>
          <cell r="F46">
            <v>45285</v>
          </cell>
          <cell r="I46">
            <v>0</v>
          </cell>
        </row>
        <row r="47">
          <cell r="C47">
            <v>69000</v>
          </cell>
          <cell r="F47">
            <v>0</v>
          </cell>
          <cell r="I47">
            <v>1865</v>
          </cell>
        </row>
        <row r="48">
          <cell r="C48">
            <v>38305.75</v>
          </cell>
          <cell r="F48">
            <v>91956</v>
          </cell>
          <cell r="I48">
            <v>0</v>
          </cell>
        </row>
        <row r="49">
          <cell r="C49">
            <v>65946</v>
          </cell>
          <cell r="F49">
            <v>35408</v>
          </cell>
          <cell r="I49">
            <v>0</v>
          </cell>
        </row>
        <row r="50">
          <cell r="C50">
            <v>57925</v>
          </cell>
          <cell r="F50">
            <v>56498.4615</v>
          </cell>
        </row>
        <row r="52">
          <cell r="C52">
            <v>17697.5</v>
          </cell>
          <cell r="F52">
            <v>0</v>
          </cell>
        </row>
        <row r="56">
          <cell r="C56">
            <v>95144</v>
          </cell>
          <cell r="F56">
            <v>89024</v>
          </cell>
        </row>
        <row r="57">
          <cell r="C57">
            <v>45660</v>
          </cell>
          <cell r="F57">
            <v>45973</v>
          </cell>
        </row>
        <row r="58">
          <cell r="C58">
            <v>42984</v>
          </cell>
          <cell r="F58">
            <v>81514</v>
          </cell>
        </row>
        <row r="59">
          <cell r="C59">
            <v>73784</v>
          </cell>
          <cell r="F59">
            <v>0</v>
          </cell>
          <cell r="I59">
            <v>2270</v>
          </cell>
        </row>
        <row r="60">
          <cell r="C60">
            <v>115000</v>
          </cell>
          <cell r="F60">
            <v>0</v>
          </cell>
          <cell r="I60">
            <v>3785</v>
          </cell>
        </row>
        <row r="66">
          <cell r="C66">
            <v>193166.5</v>
          </cell>
          <cell r="F66">
            <v>197982.5545</v>
          </cell>
          <cell r="I66">
            <v>1613</v>
          </cell>
        </row>
        <row r="68">
          <cell r="C68">
            <v>57577.5</v>
          </cell>
          <cell r="F68">
            <v>70940.25</v>
          </cell>
        </row>
        <row r="69">
          <cell r="C69">
            <v>85286.66666666667</v>
          </cell>
          <cell r="F69">
            <v>64241.46250000001</v>
          </cell>
        </row>
        <row r="70">
          <cell r="C70">
            <v>121938.33333333333</v>
          </cell>
          <cell r="F70">
            <v>26974.5</v>
          </cell>
          <cell r="I70">
            <v>1484</v>
          </cell>
        </row>
        <row r="71">
          <cell r="C71">
            <v>60000</v>
          </cell>
          <cell r="F71">
            <v>28520</v>
          </cell>
        </row>
        <row r="77">
          <cell r="C77">
            <v>206593.75</v>
          </cell>
          <cell r="F77">
            <v>179929</v>
          </cell>
        </row>
        <row r="80">
          <cell r="C80">
            <v>181090.5</v>
          </cell>
          <cell r="F80">
            <v>224836.25</v>
          </cell>
        </row>
        <row r="82">
          <cell r="C82">
            <v>106639</v>
          </cell>
          <cell r="F82">
            <v>75717.681</v>
          </cell>
        </row>
        <row r="83">
          <cell r="C83">
            <v>63945.25</v>
          </cell>
          <cell r="F83">
            <v>75847</v>
          </cell>
        </row>
        <row r="84">
          <cell r="C84">
            <v>110000</v>
          </cell>
          <cell r="F84">
            <v>1279.75</v>
          </cell>
          <cell r="I84">
            <v>2939</v>
          </cell>
        </row>
        <row r="85">
          <cell r="C85">
            <v>79133</v>
          </cell>
          <cell r="F85">
            <v>72391.0765</v>
          </cell>
        </row>
        <row r="87">
          <cell r="C87">
            <v>9343.25</v>
          </cell>
          <cell r="F87">
            <v>9460.25</v>
          </cell>
        </row>
        <row r="92">
          <cell r="C92">
            <v>43263.4</v>
          </cell>
          <cell r="F92">
            <v>61575.5</v>
          </cell>
        </row>
        <row r="96">
          <cell r="C96">
            <v>359000</v>
          </cell>
          <cell r="F96">
            <v>3000</v>
          </cell>
          <cell r="I96">
            <v>2476</v>
          </cell>
        </row>
        <row r="118">
          <cell r="C118">
            <v>284397.25</v>
          </cell>
          <cell r="F118">
            <v>210377.08333333334</v>
          </cell>
          <cell r="I118">
            <v>4751.365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Energia előzetes terv 2006.év "/>
      <sheetName val="Energia előzetes terv 2006.  "/>
      <sheetName val="Intézm. energia naturália 2006."/>
      <sheetName val="Energia eltérés ALFA-Intézmény."/>
    </sheetNames>
    <sheetDataSet>
      <sheetData sheetId="0">
        <row r="17">
          <cell r="I17">
            <v>17045324.483499996</v>
          </cell>
        </row>
        <row r="47">
          <cell r="I47">
            <v>0</v>
          </cell>
        </row>
        <row r="49">
          <cell r="I49">
            <v>0</v>
          </cell>
        </row>
        <row r="50">
          <cell r="I50">
            <v>12007441.661274998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11325805.634849997</v>
          </cell>
        </row>
        <row r="54">
          <cell r="I54">
            <v>0</v>
          </cell>
        </row>
        <row r="55">
          <cell r="I55">
            <v>0</v>
          </cell>
        </row>
        <row r="58">
          <cell r="I58">
            <v>0</v>
          </cell>
        </row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18679578.672349997</v>
          </cell>
        </row>
        <row r="66">
          <cell r="I66">
            <v>10559425.834724998</v>
          </cell>
        </row>
        <row r="67">
          <cell r="I67">
            <v>10836618.930974998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8300436.046249998</v>
          </cell>
        </row>
        <row r="78">
          <cell r="I78">
            <v>0</v>
          </cell>
        </row>
        <row r="84">
          <cell r="I84">
            <v>0</v>
          </cell>
        </row>
        <row r="87">
          <cell r="I87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21806972.785649996</v>
          </cell>
        </row>
        <row r="92">
          <cell r="I92">
            <v>0</v>
          </cell>
        </row>
        <row r="110">
          <cell r="I110">
            <v>0</v>
          </cell>
        </row>
        <row r="114">
          <cell r="I114">
            <v>1361018.5898999998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B8" sqref="B8"/>
    </sheetView>
  </sheetViews>
  <sheetFormatPr defaultColWidth="9.140625" defaultRowHeight="12.75"/>
  <cols>
    <col min="1" max="1" width="8.8515625" style="37" customWidth="1"/>
    <col min="2" max="3" width="9.140625" style="37" customWidth="1"/>
    <col min="4" max="4" width="10.7109375" style="37" customWidth="1"/>
    <col min="5" max="12" width="9.140625" style="37" customWidth="1"/>
    <col min="13" max="13" width="10.140625" style="37" customWidth="1"/>
    <col min="14" max="16384" width="9.140625" style="37" customWidth="1"/>
  </cols>
  <sheetData>
    <row r="1" ht="12.75">
      <c r="P1" s="37" t="s">
        <v>0</v>
      </c>
    </row>
    <row r="3" spans="1:16" ht="14.25">
      <c r="A3" s="152" t="s">
        <v>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</row>
    <row r="4" spans="1:16" ht="14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ht="12.75">
      <c r="P5" s="146" t="s">
        <v>2</v>
      </c>
    </row>
    <row r="6" spans="1:16" s="41" customFormat="1" ht="16.5" customHeight="1">
      <c r="A6" s="148" t="s">
        <v>3</v>
      </c>
      <c r="B6" s="39" t="s">
        <v>4</v>
      </c>
      <c r="C6" s="40"/>
      <c r="D6" s="40"/>
      <c r="E6" s="40"/>
      <c r="F6" s="40"/>
      <c r="G6" s="39" t="s">
        <v>5</v>
      </c>
      <c r="H6" s="40"/>
      <c r="I6" s="40"/>
      <c r="J6" s="40"/>
      <c r="K6" s="40"/>
      <c r="L6" s="40"/>
      <c r="M6" s="40"/>
      <c r="N6" s="40"/>
      <c r="O6" s="40"/>
      <c r="P6" s="150" t="s">
        <v>6</v>
      </c>
    </row>
    <row r="7" spans="1:16" s="42" customFormat="1" ht="33.75" customHeight="1">
      <c r="A7" s="149"/>
      <c r="B7" s="147" t="s">
        <v>104</v>
      </c>
      <c r="C7" s="147" t="s">
        <v>7</v>
      </c>
      <c r="D7" s="147" t="s">
        <v>103</v>
      </c>
      <c r="E7" s="147" t="s">
        <v>8</v>
      </c>
      <c r="F7" s="147" t="s">
        <v>9</v>
      </c>
      <c r="G7" s="147" t="s">
        <v>10</v>
      </c>
      <c r="H7" s="147" t="s">
        <v>11</v>
      </c>
      <c r="I7" s="147" t="s">
        <v>12</v>
      </c>
      <c r="J7" s="147" t="s">
        <v>13</v>
      </c>
      <c r="K7" s="147" t="s">
        <v>14</v>
      </c>
      <c r="L7" s="147" t="s">
        <v>79</v>
      </c>
      <c r="M7" s="147" t="s">
        <v>15</v>
      </c>
      <c r="N7" s="147" t="s">
        <v>16</v>
      </c>
      <c r="O7" s="36" t="s">
        <v>9</v>
      </c>
      <c r="P7" s="151"/>
    </row>
    <row r="8" spans="1:16" ht="24.75" customHeight="1">
      <c r="A8" s="143" t="s">
        <v>80</v>
      </c>
      <c r="B8" s="30">
        <v>198447</v>
      </c>
      <c r="C8" s="30"/>
      <c r="D8" s="30"/>
      <c r="E8" s="30"/>
      <c r="F8" s="30">
        <f>SUM(B8:E8)</f>
        <v>198447</v>
      </c>
      <c r="G8" s="30">
        <v>6140</v>
      </c>
      <c r="H8" s="30">
        <v>3299</v>
      </c>
      <c r="I8" s="30">
        <v>9941</v>
      </c>
      <c r="J8" s="30">
        <v>3308</v>
      </c>
      <c r="K8" s="30"/>
      <c r="L8" s="30">
        <v>846</v>
      </c>
      <c r="M8" s="30"/>
      <c r="N8" s="30"/>
      <c r="O8" s="30">
        <f>SUM(G8:N8)</f>
        <v>23534</v>
      </c>
      <c r="P8" s="31">
        <v>174913</v>
      </c>
    </row>
    <row r="9" spans="1:16" ht="24.75" customHeight="1">
      <c r="A9" s="144" t="s">
        <v>81</v>
      </c>
      <c r="B9" s="28">
        <v>247092</v>
      </c>
      <c r="C9" s="28"/>
      <c r="D9" s="28"/>
      <c r="E9" s="28">
        <v>73</v>
      </c>
      <c r="F9" s="28">
        <f aca="true" t="shared" si="0" ref="F9:F20">SUM(B9:E9)</f>
        <v>247165</v>
      </c>
      <c r="G9" s="28">
        <v>843</v>
      </c>
      <c r="H9" s="28">
        <v>2111</v>
      </c>
      <c r="I9" s="28">
        <v>14882</v>
      </c>
      <c r="J9" s="28">
        <v>49786</v>
      </c>
      <c r="K9" s="28"/>
      <c r="L9" s="28">
        <v>51997</v>
      </c>
      <c r="M9" s="28">
        <v>33408</v>
      </c>
      <c r="N9" s="28">
        <v>114</v>
      </c>
      <c r="O9" s="28">
        <f aca="true" t="shared" si="1" ref="O9:O21">SUM(G9:N9)</f>
        <v>153141</v>
      </c>
      <c r="P9" s="29">
        <f aca="true" t="shared" si="2" ref="P9:P17">P8+F9-O9</f>
        <v>268937</v>
      </c>
    </row>
    <row r="10" spans="1:16" ht="24.75" customHeight="1">
      <c r="A10" s="144" t="s">
        <v>82</v>
      </c>
      <c r="B10" s="28">
        <v>133591</v>
      </c>
      <c r="C10" s="28">
        <v>3583</v>
      </c>
      <c r="D10" s="28"/>
      <c r="E10" s="28">
        <v>27</v>
      </c>
      <c r="F10" s="28">
        <f t="shared" si="0"/>
        <v>137201</v>
      </c>
      <c r="G10" s="28">
        <v>60</v>
      </c>
      <c r="H10" s="28">
        <v>428</v>
      </c>
      <c r="I10" s="28">
        <v>8684</v>
      </c>
      <c r="J10" s="28">
        <v>29132</v>
      </c>
      <c r="K10" s="28">
        <v>1164</v>
      </c>
      <c r="L10" s="28">
        <v>100409</v>
      </c>
      <c r="M10" s="28">
        <v>2500</v>
      </c>
      <c r="N10" s="28">
        <v>131</v>
      </c>
      <c r="O10" s="28">
        <f t="shared" si="1"/>
        <v>142508</v>
      </c>
      <c r="P10" s="29">
        <f t="shared" si="2"/>
        <v>263630</v>
      </c>
    </row>
    <row r="11" spans="1:16" ht="24.75" customHeight="1">
      <c r="A11" s="144" t="s">
        <v>83</v>
      </c>
      <c r="B11" s="28">
        <v>68137</v>
      </c>
      <c r="C11" s="28">
        <v>204</v>
      </c>
      <c r="D11" s="28">
        <v>1991</v>
      </c>
      <c r="E11" s="28">
        <v>66</v>
      </c>
      <c r="F11" s="28">
        <f t="shared" si="0"/>
        <v>70398</v>
      </c>
      <c r="G11" s="28">
        <v>456</v>
      </c>
      <c r="H11" s="28">
        <v>215</v>
      </c>
      <c r="I11" s="28">
        <v>5621</v>
      </c>
      <c r="J11" s="28">
        <v>7554</v>
      </c>
      <c r="K11" s="28"/>
      <c r="L11" s="28">
        <v>45697</v>
      </c>
      <c r="M11" s="28"/>
      <c r="N11" s="28">
        <v>10</v>
      </c>
      <c r="O11" s="28">
        <f t="shared" si="1"/>
        <v>59553</v>
      </c>
      <c r="P11" s="29">
        <f t="shared" si="2"/>
        <v>274475</v>
      </c>
    </row>
    <row r="12" spans="1:16" ht="24.75" customHeight="1">
      <c r="A12" s="144" t="s">
        <v>84</v>
      </c>
      <c r="B12" s="28">
        <v>90986</v>
      </c>
      <c r="C12" s="28">
        <v>47</v>
      </c>
      <c r="D12" s="28">
        <v>1389</v>
      </c>
      <c r="E12" s="28">
        <v>29</v>
      </c>
      <c r="F12" s="28">
        <f t="shared" si="0"/>
        <v>92451</v>
      </c>
      <c r="G12" s="28"/>
      <c r="H12" s="28">
        <v>283</v>
      </c>
      <c r="I12" s="28">
        <v>5206</v>
      </c>
      <c r="J12" s="28">
        <v>9395</v>
      </c>
      <c r="K12" s="28">
        <v>17</v>
      </c>
      <c r="L12" s="28">
        <v>13498</v>
      </c>
      <c r="M12" s="28">
        <v>4500</v>
      </c>
      <c r="N12" s="28">
        <v>7</v>
      </c>
      <c r="O12" s="28">
        <f t="shared" si="1"/>
        <v>32906</v>
      </c>
      <c r="P12" s="29">
        <f t="shared" si="2"/>
        <v>334020</v>
      </c>
    </row>
    <row r="13" spans="1:16" ht="24.75" customHeight="1">
      <c r="A13" s="144" t="s">
        <v>85</v>
      </c>
      <c r="B13" s="28">
        <v>79791</v>
      </c>
      <c r="C13" s="28">
        <v>78</v>
      </c>
      <c r="D13" s="28">
        <v>967</v>
      </c>
      <c r="E13" s="28">
        <v>50</v>
      </c>
      <c r="F13" s="28">
        <f t="shared" si="0"/>
        <v>80886</v>
      </c>
      <c r="G13" s="28"/>
      <c r="H13" s="28">
        <v>101</v>
      </c>
      <c r="I13" s="28">
        <v>4418</v>
      </c>
      <c r="J13" s="28">
        <v>9406</v>
      </c>
      <c r="K13" s="28">
        <v>26</v>
      </c>
      <c r="L13" s="28">
        <v>7208</v>
      </c>
      <c r="M13" s="28"/>
      <c r="N13" s="28">
        <v>2</v>
      </c>
      <c r="O13" s="28">
        <f t="shared" si="1"/>
        <v>21161</v>
      </c>
      <c r="P13" s="29">
        <f t="shared" si="2"/>
        <v>393745</v>
      </c>
    </row>
    <row r="14" spans="1:16" ht="24.75" customHeight="1">
      <c r="A14" s="144" t="s">
        <v>86</v>
      </c>
      <c r="B14" s="28">
        <v>112997</v>
      </c>
      <c r="C14" s="28">
        <v>146</v>
      </c>
      <c r="D14" s="28">
        <v>1854</v>
      </c>
      <c r="E14" s="28">
        <v>44</v>
      </c>
      <c r="F14" s="28">
        <f t="shared" si="0"/>
        <v>115041</v>
      </c>
      <c r="G14" s="28"/>
      <c r="H14" s="28"/>
      <c r="I14" s="28">
        <v>6724</v>
      </c>
      <c r="J14" s="28">
        <v>16179</v>
      </c>
      <c r="K14" s="28">
        <v>115</v>
      </c>
      <c r="L14" s="28">
        <v>7795</v>
      </c>
      <c r="M14" s="28">
        <v>49895</v>
      </c>
      <c r="N14" s="28"/>
      <c r="O14" s="28">
        <f t="shared" si="1"/>
        <v>80708</v>
      </c>
      <c r="P14" s="29">
        <f t="shared" si="2"/>
        <v>428078</v>
      </c>
    </row>
    <row r="15" spans="1:16" ht="24.75" customHeight="1">
      <c r="A15" s="144" t="s">
        <v>87</v>
      </c>
      <c r="B15" s="28">
        <v>131506</v>
      </c>
      <c r="C15" s="28">
        <v>141</v>
      </c>
      <c r="D15" s="28">
        <v>3903</v>
      </c>
      <c r="E15" s="28">
        <v>45</v>
      </c>
      <c r="F15" s="28">
        <f t="shared" si="0"/>
        <v>135595</v>
      </c>
      <c r="G15" s="28"/>
      <c r="H15" s="28"/>
      <c r="I15" s="28">
        <v>6826</v>
      </c>
      <c r="J15" s="28">
        <v>7760</v>
      </c>
      <c r="K15" s="28"/>
      <c r="L15" s="28">
        <v>7691</v>
      </c>
      <c r="M15" s="28"/>
      <c r="N15" s="28"/>
      <c r="O15" s="28">
        <f t="shared" si="1"/>
        <v>22277</v>
      </c>
      <c r="P15" s="29">
        <f t="shared" si="2"/>
        <v>541396</v>
      </c>
    </row>
    <row r="16" spans="1:16" ht="24.75" customHeight="1">
      <c r="A16" s="144" t="s">
        <v>88</v>
      </c>
      <c r="B16" s="28">
        <v>134824</v>
      </c>
      <c r="C16" s="28"/>
      <c r="D16" s="28">
        <v>3376</v>
      </c>
      <c r="E16" s="28">
        <v>36</v>
      </c>
      <c r="F16" s="28">
        <f t="shared" si="0"/>
        <v>138236</v>
      </c>
      <c r="G16" s="28"/>
      <c r="H16" s="28"/>
      <c r="I16" s="28">
        <v>3746</v>
      </c>
      <c r="J16" s="28">
        <v>19563</v>
      </c>
      <c r="K16" s="28"/>
      <c r="L16" s="28">
        <v>7570</v>
      </c>
      <c r="M16" s="28">
        <v>55473</v>
      </c>
      <c r="N16" s="28"/>
      <c r="O16" s="28">
        <f t="shared" si="1"/>
        <v>86352</v>
      </c>
      <c r="P16" s="29">
        <f t="shared" si="2"/>
        <v>593280</v>
      </c>
    </row>
    <row r="17" spans="1:16" ht="24.75" customHeight="1">
      <c r="A17" s="144" t="s">
        <v>89</v>
      </c>
      <c r="B17" s="28">
        <v>57637</v>
      </c>
      <c r="C17" s="28"/>
      <c r="D17" s="28">
        <v>5281</v>
      </c>
      <c r="E17" s="28">
        <v>22</v>
      </c>
      <c r="F17" s="28">
        <f t="shared" si="0"/>
        <v>62940</v>
      </c>
      <c r="G17" s="28"/>
      <c r="H17" s="28"/>
      <c r="I17" s="28">
        <v>7682</v>
      </c>
      <c r="J17" s="28">
        <v>3137</v>
      </c>
      <c r="K17" s="28"/>
      <c r="L17" s="28">
        <v>8349</v>
      </c>
      <c r="M17" s="28">
        <v>20000</v>
      </c>
      <c r="N17" s="28"/>
      <c r="O17" s="28">
        <f t="shared" si="1"/>
        <v>39168</v>
      </c>
      <c r="P17" s="29">
        <f t="shared" si="2"/>
        <v>617052</v>
      </c>
    </row>
    <row r="18" spans="1:16" ht="24.75" customHeight="1">
      <c r="A18" s="144" t="s">
        <v>90</v>
      </c>
      <c r="B18" s="28">
        <v>47629</v>
      </c>
      <c r="C18" s="28"/>
      <c r="D18" s="28">
        <v>6423</v>
      </c>
      <c r="E18" s="28">
        <v>62</v>
      </c>
      <c r="F18" s="28">
        <f t="shared" si="0"/>
        <v>54114</v>
      </c>
      <c r="G18" s="28"/>
      <c r="H18" s="28"/>
      <c r="I18" s="28">
        <v>6095</v>
      </c>
      <c r="J18" s="28">
        <v>2951</v>
      </c>
      <c r="K18" s="28"/>
      <c r="L18" s="28">
        <v>9252</v>
      </c>
      <c r="M18" s="28">
        <v>21</v>
      </c>
      <c r="N18" s="28"/>
      <c r="O18" s="28">
        <f t="shared" si="1"/>
        <v>18319</v>
      </c>
      <c r="P18" s="29">
        <f>P17+F18-O18</f>
        <v>652847</v>
      </c>
    </row>
    <row r="19" spans="1:16" ht="24.75" customHeight="1">
      <c r="A19" s="144" t="s">
        <v>91</v>
      </c>
      <c r="B19" s="28">
        <v>15537</v>
      </c>
      <c r="C19" s="28"/>
      <c r="D19" s="28">
        <v>3182</v>
      </c>
      <c r="E19" s="28">
        <v>35</v>
      </c>
      <c r="F19" s="28">
        <f t="shared" si="0"/>
        <v>18754</v>
      </c>
      <c r="G19" s="28"/>
      <c r="H19" s="28"/>
      <c r="I19" s="28">
        <v>5038</v>
      </c>
      <c r="J19" s="28">
        <v>612</v>
      </c>
      <c r="K19" s="28"/>
      <c r="L19" s="28">
        <v>9764</v>
      </c>
      <c r="M19" s="28">
        <v>40000</v>
      </c>
      <c r="N19" s="28"/>
      <c r="O19" s="28">
        <f t="shared" si="1"/>
        <v>55414</v>
      </c>
      <c r="P19" s="29">
        <f>P18+F19-O19</f>
        <v>616187</v>
      </c>
    </row>
    <row r="20" spans="1:16" ht="24.75" customHeight="1">
      <c r="A20" s="144" t="s">
        <v>92</v>
      </c>
      <c r="B20" s="28">
        <v>125238</v>
      </c>
      <c r="C20" s="28"/>
      <c r="D20" s="28">
        <v>2178</v>
      </c>
      <c r="E20" s="28">
        <v>34</v>
      </c>
      <c r="F20" s="28">
        <f t="shared" si="0"/>
        <v>127450</v>
      </c>
      <c r="G20" s="28"/>
      <c r="H20" s="28"/>
      <c r="I20" s="28">
        <v>4193</v>
      </c>
      <c r="J20" s="28">
        <v>24023</v>
      </c>
      <c r="K20" s="28"/>
      <c r="L20" s="28">
        <v>9026</v>
      </c>
      <c r="M20" s="28">
        <v>20000</v>
      </c>
      <c r="N20" s="28"/>
      <c r="O20" s="28">
        <f t="shared" si="1"/>
        <v>57242</v>
      </c>
      <c r="P20" s="29">
        <f>P19+F20-O20</f>
        <v>686395</v>
      </c>
    </row>
    <row r="21" spans="1:16" ht="24.75" customHeight="1">
      <c r="A21" s="145" t="s">
        <v>93</v>
      </c>
      <c r="B21" s="32">
        <v>60407</v>
      </c>
      <c r="C21" s="32">
        <v>105</v>
      </c>
      <c r="D21" s="32">
        <v>2442</v>
      </c>
      <c r="E21" s="32">
        <v>43</v>
      </c>
      <c r="F21" s="32">
        <f>SUM(B21:E21)</f>
        <v>62997</v>
      </c>
      <c r="G21" s="32"/>
      <c r="H21" s="32"/>
      <c r="I21" s="32">
        <v>8104</v>
      </c>
      <c r="J21" s="32">
        <v>7840</v>
      </c>
      <c r="K21" s="32"/>
      <c r="L21" s="32">
        <v>11385</v>
      </c>
      <c r="M21" s="32">
        <v>20000</v>
      </c>
      <c r="N21" s="32"/>
      <c r="O21" s="32">
        <f t="shared" si="1"/>
        <v>47329</v>
      </c>
      <c r="P21" s="33">
        <f>P20+F21-O21-1</f>
        <v>702062</v>
      </c>
    </row>
    <row r="22" spans="1:16" s="43" customFormat="1" ht="24.75" customHeight="1">
      <c r="A22" s="44" t="s">
        <v>17</v>
      </c>
      <c r="B22" s="34">
        <f>SUM(B8:B21)</f>
        <v>1503819</v>
      </c>
      <c r="C22" s="34">
        <f>SUM(C8:C21)</f>
        <v>4304</v>
      </c>
      <c r="D22" s="34">
        <f>SUM(D8:D21)</f>
        <v>32986</v>
      </c>
      <c r="E22" s="34">
        <f>SUM(E8:E21)</f>
        <v>566</v>
      </c>
      <c r="F22" s="34">
        <f>SUM(F8:F21)</f>
        <v>1541675</v>
      </c>
      <c r="G22" s="34">
        <f>SUM(G8:G19)</f>
        <v>7499</v>
      </c>
      <c r="H22" s="34">
        <f>SUM(H8:H19)</f>
        <v>6437</v>
      </c>
      <c r="I22" s="34">
        <f>SUM(I8:I21)</f>
        <v>97160</v>
      </c>
      <c r="J22" s="34">
        <f>SUM(J8:J21)</f>
        <v>190646</v>
      </c>
      <c r="K22" s="34">
        <f>SUM(K8:K20)</f>
        <v>1322</v>
      </c>
      <c r="L22" s="34">
        <f>SUM(L8:L21)</f>
        <v>290487</v>
      </c>
      <c r="M22" s="34">
        <f>SUM(M8:M21)</f>
        <v>245797</v>
      </c>
      <c r="N22" s="34">
        <f>SUM(N8:N20)</f>
        <v>264</v>
      </c>
      <c r="O22" s="34">
        <f>SUM(O8:O21)</f>
        <v>839612</v>
      </c>
      <c r="P22" s="35"/>
    </row>
  </sheetData>
  <mergeCells count="3">
    <mergeCell ref="A6:A7"/>
    <mergeCell ref="P6:P7"/>
    <mergeCell ref="A3:P3"/>
  </mergeCells>
  <printOptions horizontalCentered="1"/>
  <pageMargins left="0.2362204724409449" right="0.2362204724409449" top="0.61" bottom="0.79" header="0.9" footer="0.5118110236220472"/>
  <pageSetup horizontalDpi="120" verticalDpi="12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A18" sqref="A18"/>
    </sheetView>
  </sheetViews>
  <sheetFormatPr defaultColWidth="9.140625" defaultRowHeight="12.75"/>
  <cols>
    <col min="1" max="1" width="54.140625" style="1" customWidth="1"/>
    <col min="2" max="2" width="12.7109375" style="61" customWidth="1"/>
    <col min="3" max="4" width="12.7109375" style="61" hidden="1" customWidth="1"/>
    <col min="5" max="5" width="10.7109375" style="61" hidden="1" customWidth="1"/>
    <col min="6" max="6" width="11.57421875" style="61" hidden="1" customWidth="1"/>
    <col min="7" max="7" width="12.7109375" style="61" customWidth="1"/>
    <col min="8" max="8" width="13.140625" style="61" hidden="1" customWidth="1"/>
    <col min="9" max="9" width="11.00390625" style="61" hidden="1" customWidth="1"/>
    <col min="10" max="10" width="11.57421875" style="61" hidden="1" customWidth="1"/>
    <col min="11" max="11" width="10.7109375" style="61" hidden="1" customWidth="1"/>
    <col min="12" max="12" width="12.7109375" style="61" customWidth="1"/>
    <col min="13" max="13" width="13.140625" style="1" hidden="1" customWidth="1"/>
    <col min="14" max="18" width="10.7109375" style="1" hidden="1" customWidth="1"/>
    <col min="19" max="19" width="12.7109375" style="1" hidden="1" customWidth="1"/>
    <col min="20" max="16384" width="9.140625" style="1" customWidth="1"/>
  </cols>
  <sheetData>
    <row r="1" ht="12.75">
      <c r="L1" s="62" t="s">
        <v>39</v>
      </c>
    </row>
    <row r="2" ht="12.75">
      <c r="L2" s="62"/>
    </row>
    <row r="3" spans="1:19" ht="18" customHeight="1">
      <c r="A3" s="153" t="s">
        <v>101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</row>
    <row r="4" spans="1:19" ht="18" customHeight="1">
      <c r="A4" s="153" t="s">
        <v>40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</row>
    <row r="5" spans="1:19" ht="18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2:19" s="2" customFormat="1" ht="15.75" customHeight="1" thickBot="1">
      <c r="B6" s="63"/>
      <c r="C6" s="64"/>
      <c r="D6" s="64"/>
      <c r="E6" s="64"/>
      <c r="F6" s="64"/>
      <c r="G6" s="64"/>
      <c r="H6" s="65"/>
      <c r="I6" s="65"/>
      <c r="J6" s="65"/>
      <c r="K6" s="65"/>
      <c r="L6" s="65"/>
      <c r="M6" s="4"/>
      <c r="N6" s="4"/>
      <c r="O6" s="3"/>
      <c r="P6" s="3"/>
      <c r="Q6" s="3"/>
      <c r="R6" s="3"/>
      <c r="S6" s="3" t="s">
        <v>41</v>
      </c>
    </row>
    <row r="7" spans="1:19" ht="16.5" customHeight="1" thickTop="1">
      <c r="A7" s="154" t="s">
        <v>42</v>
      </c>
      <c r="B7" s="66" t="s">
        <v>43</v>
      </c>
      <c r="C7" s="156"/>
      <c r="D7" s="156"/>
      <c r="E7" s="156"/>
      <c r="F7" s="156"/>
      <c r="G7" s="66" t="s">
        <v>44</v>
      </c>
      <c r="H7" s="156"/>
      <c r="I7" s="156"/>
      <c r="J7" s="156"/>
      <c r="K7" s="156"/>
      <c r="L7" s="67" t="s">
        <v>45</v>
      </c>
      <c r="M7" s="5"/>
      <c r="N7" s="5"/>
      <c r="O7" s="157"/>
      <c r="P7" s="157"/>
      <c r="Q7" s="158" t="s">
        <v>46</v>
      </c>
      <c r="R7" s="157"/>
      <c r="S7" s="159"/>
    </row>
    <row r="8" spans="1:19" ht="19.5" customHeight="1">
      <c r="A8" s="155"/>
      <c r="B8" s="68" t="s">
        <v>105</v>
      </c>
      <c r="C8" s="160" t="s">
        <v>47</v>
      </c>
      <c r="D8" s="160"/>
      <c r="E8" s="160"/>
      <c r="F8" s="160"/>
      <c r="G8" s="68" t="s">
        <v>106</v>
      </c>
      <c r="H8" s="160" t="s">
        <v>48</v>
      </c>
      <c r="I8" s="160"/>
      <c r="J8" s="160"/>
      <c r="K8" s="160"/>
      <c r="L8" s="69" t="s">
        <v>107</v>
      </c>
      <c r="M8" s="161" t="s">
        <v>45</v>
      </c>
      <c r="N8" s="161"/>
      <c r="O8" s="161"/>
      <c r="P8" s="161"/>
      <c r="Q8" s="6" t="s">
        <v>49</v>
      </c>
      <c r="R8" s="6" t="s">
        <v>27</v>
      </c>
      <c r="S8" s="7" t="s">
        <v>9</v>
      </c>
    </row>
    <row r="9" spans="1:20" ht="12.75">
      <c r="A9" s="46" t="s">
        <v>28</v>
      </c>
      <c r="B9" s="70">
        <f>'[3]Szolnok Energia Kiskincstár'!C41</f>
        <v>205519.4166666667</v>
      </c>
      <c r="C9" s="70"/>
      <c r="D9" s="70"/>
      <c r="E9" s="70"/>
      <c r="F9" s="70"/>
      <c r="G9" s="70">
        <f>'[3]Szolnok Energia Kiskincstár'!F41</f>
        <v>208909.25</v>
      </c>
      <c r="H9" s="70"/>
      <c r="I9" s="70"/>
      <c r="J9" s="70"/>
      <c r="K9" s="70"/>
      <c r="L9" s="71">
        <f>'[3]Szolnok Energia Kiskincstár'!I41</f>
        <v>3175</v>
      </c>
      <c r="M9" s="8">
        <f>'[4]Munka1'!I47</f>
        <v>0</v>
      </c>
      <c r="N9" s="9">
        <f aca="true" t="shared" si="0" ref="N9:N41">M9/1.15</f>
        <v>0</v>
      </c>
      <c r="O9" s="9">
        <f aca="true" t="shared" si="1" ref="O9:O41">N9*0.15</f>
        <v>0</v>
      </c>
      <c r="P9" s="9">
        <f aca="true" t="shared" si="2" ref="P9:P41">SUM(N9:O9)</f>
        <v>0</v>
      </c>
      <c r="Q9" s="10">
        <f aca="true" t="shared" si="3" ref="Q9:R41">SUM(D9,I9,N9)</f>
        <v>0</v>
      </c>
      <c r="R9" s="10">
        <f t="shared" si="3"/>
        <v>0</v>
      </c>
      <c r="S9" s="11">
        <f aca="true" t="shared" si="4" ref="S9:S41">SUM(Q9:R9)</f>
        <v>0</v>
      </c>
      <c r="T9" s="12"/>
    </row>
    <row r="10" spans="1:19" ht="25.5">
      <c r="A10" s="48" t="s">
        <v>69</v>
      </c>
      <c r="B10" s="72">
        <f>'[3]Szolnok Energia Kiskincstár'!C43</f>
        <v>142882.5</v>
      </c>
      <c r="C10" s="72"/>
      <c r="D10" s="72"/>
      <c r="E10" s="72"/>
      <c r="F10" s="72"/>
      <c r="G10" s="72">
        <f>'[3]Szolnok Energia Kiskincstár'!F43</f>
        <v>195962.75</v>
      </c>
      <c r="H10" s="72"/>
      <c r="I10" s="72"/>
      <c r="J10" s="72"/>
      <c r="K10" s="72"/>
      <c r="L10" s="73">
        <f>'[3]Szolnok Energia Kiskincstár'!I43</f>
        <v>0</v>
      </c>
      <c r="M10" s="8">
        <f>'[4]Munka1'!I49</f>
        <v>0</v>
      </c>
      <c r="N10" s="9">
        <f t="shared" si="0"/>
        <v>0</v>
      </c>
      <c r="O10" s="9">
        <f t="shared" si="1"/>
        <v>0</v>
      </c>
      <c r="P10" s="9">
        <f t="shared" si="2"/>
        <v>0</v>
      </c>
      <c r="Q10" s="10">
        <f t="shared" si="3"/>
        <v>0</v>
      </c>
      <c r="R10" s="10">
        <f t="shared" si="3"/>
        <v>0</v>
      </c>
      <c r="S10" s="11">
        <f t="shared" si="4"/>
        <v>0</v>
      </c>
    </row>
    <row r="11" spans="1:19" ht="12.75">
      <c r="A11" s="45" t="s">
        <v>29</v>
      </c>
      <c r="B11" s="72">
        <f>'[3]Szolnok Energia Kiskincstár'!C52</f>
        <v>17697.5</v>
      </c>
      <c r="C11" s="72"/>
      <c r="D11" s="72"/>
      <c r="E11" s="72"/>
      <c r="F11" s="72"/>
      <c r="G11" s="72">
        <f>'[3]Szolnok Energia Kiskincstár'!F52</f>
        <v>0</v>
      </c>
      <c r="H11" s="72"/>
      <c r="I11" s="72"/>
      <c r="J11" s="72"/>
      <c r="K11" s="72"/>
      <c r="L11" s="73"/>
      <c r="M11" s="8">
        <f>'[4]Munka1'!I58</f>
        <v>0</v>
      </c>
      <c r="N11" s="9">
        <f t="shared" si="0"/>
        <v>0</v>
      </c>
      <c r="O11" s="9">
        <f t="shared" si="1"/>
        <v>0</v>
      </c>
      <c r="P11" s="9">
        <f t="shared" si="2"/>
        <v>0</v>
      </c>
      <c r="Q11" s="10">
        <f t="shared" si="3"/>
        <v>0</v>
      </c>
      <c r="R11" s="10">
        <f t="shared" si="3"/>
        <v>0</v>
      </c>
      <c r="S11" s="11">
        <f t="shared" si="4"/>
        <v>0</v>
      </c>
    </row>
    <row r="12" spans="1:19" ht="12.75">
      <c r="A12" s="45" t="s">
        <v>30</v>
      </c>
      <c r="B12" s="72">
        <f>'[3]Szolnok Energia Kiskincstár'!C44</f>
        <v>39106.666666666664</v>
      </c>
      <c r="C12" s="72"/>
      <c r="D12" s="72"/>
      <c r="E12" s="72"/>
      <c r="F12" s="72"/>
      <c r="G12" s="72">
        <f>'[3]Szolnok Energia Kiskincstár'!F44</f>
        <v>14.75</v>
      </c>
      <c r="H12" s="72"/>
      <c r="I12" s="72"/>
      <c r="J12" s="72"/>
      <c r="K12" s="72"/>
      <c r="L12" s="73">
        <f>'[3]Szolnok Energia Kiskincstár'!I44</f>
        <v>2750</v>
      </c>
      <c r="M12" s="8">
        <f>'[4]Munka1'!I50</f>
        <v>12007441.661274998</v>
      </c>
      <c r="N12" s="9">
        <f t="shared" si="0"/>
        <v>10441253.618499998</v>
      </c>
      <c r="O12" s="9">
        <f t="shared" si="1"/>
        <v>1566188.0427749997</v>
      </c>
      <c r="P12" s="9">
        <f t="shared" si="2"/>
        <v>12007441.661274998</v>
      </c>
      <c r="Q12" s="10">
        <f t="shared" si="3"/>
        <v>10441253.618499998</v>
      </c>
      <c r="R12" s="10">
        <f t="shared" si="3"/>
        <v>1566188.0427749997</v>
      </c>
      <c r="S12" s="11">
        <f t="shared" si="4"/>
        <v>12007441.661274998</v>
      </c>
    </row>
    <row r="13" spans="1:19" ht="12.75">
      <c r="A13" s="45" t="s">
        <v>31</v>
      </c>
      <c r="B13" s="72">
        <f>'[3]Szolnok Energia Kiskincstár'!C45</f>
        <v>65982</v>
      </c>
      <c r="C13" s="72"/>
      <c r="D13" s="72"/>
      <c r="E13" s="72"/>
      <c r="F13" s="72"/>
      <c r="G13" s="72">
        <f>'[3]Szolnok Energia Kiskincstár'!F45</f>
        <v>28385.762499999997</v>
      </c>
      <c r="H13" s="72"/>
      <c r="I13" s="72"/>
      <c r="J13" s="72"/>
      <c r="K13" s="72"/>
      <c r="L13" s="73">
        <f>'[3]Szolnok Energia Kiskincstár'!I45</f>
        <v>0</v>
      </c>
      <c r="M13" s="8">
        <f>'[4]Munka1'!I51</f>
        <v>0</v>
      </c>
      <c r="N13" s="9">
        <f t="shared" si="0"/>
        <v>0</v>
      </c>
      <c r="O13" s="9">
        <f t="shared" si="1"/>
        <v>0</v>
      </c>
      <c r="P13" s="9">
        <f t="shared" si="2"/>
        <v>0</v>
      </c>
      <c r="Q13" s="10">
        <f t="shared" si="3"/>
        <v>0</v>
      </c>
      <c r="R13" s="10">
        <f t="shared" si="3"/>
        <v>0</v>
      </c>
      <c r="S13" s="11">
        <f t="shared" si="4"/>
        <v>0</v>
      </c>
    </row>
    <row r="14" spans="1:19" ht="12.75">
      <c r="A14" s="45" t="s">
        <v>32</v>
      </c>
      <c r="B14" s="72">
        <f>'[3]Szolnok Energia Kiskincstár'!C46</f>
        <v>42165</v>
      </c>
      <c r="C14" s="72"/>
      <c r="D14" s="72"/>
      <c r="E14" s="72"/>
      <c r="F14" s="72"/>
      <c r="G14" s="72">
        <f>'[3]Szolnok Energia Kiskincstár'!F46</f>
        <v>45285</v>
      </c>
      <c r="H14" s="72"/>
      <c r="I14" s="72"/>
      <c r="J14" s="72"/>
      <c r="K14" s="72"/>
      <c r="L14" s="73">
        <f>'[3]Szolnok Energia Kiskincstár'!I46</f>
        <v>0</v>
      </c>
      <c r="M14" s="8">
        <f>'[4]Munka1'!I52</f>
        <v>0</v>
      </c>
      <c r="N14" s="9">
        <f t="shared" si="0"/>
        <v>0</v>
      </c>
      <c r="O14" s="9">
        <f t="shared" si="1"/>
        <v>0</v>
      </c>
      <c r="P14" s="9">
        <f t="shared" si="2"/>
        <v>0</v>
      </c>
      <c r="Q14" s="10">
        <f t="shared" si="3"/>
        <v>0</v>
      </c>
      <c r="R14" s="10">
        <f t="shared" si="3"/>
        <v>0</v>
      </c>
      <c r="S14" s="11">
        <f t="shared" si="4"/>
        <v>0</v>
      </c>
    </row>
    <row r="15" spans="1:19" ht="25.5">
      <c r="A15" s="48" t="s">
        <v>70</v>
      </c>
      <c r="B15" s="72">
        <f>'[3]Szolnok Energia Kiskincstár'!C47</f>
        <v>69000</v>
      </c>
      <c r="C15" s="72"/>
      <c r="D15" s="72"/>
      <c r="E15" s="72"/>
      <c r="F15" s="72"/>
      <c r="G15" s="72">
        <f>'[3]Szolnok Energia Kiskincstár'!F47</f>
        <v>0</v>
      </c>
      <c r="H15" s="72"/>
      <c r="I15" s="72"/>
      <c r="J15" s="72"/>
      <c r="K15" s="72"/>
      <c r="L15" s="73">
        <f>'[3]Szolnok Energia Kiskincstár'!I47</f>
        <v>1865</v>
      </c>
      <c r="M15" s="8">
        <f>'[4]Munka1'!I53</f>
        <v>11325805.634849997</v>
      </c>
      <c r="N15" s="9">
        <f t="shared" si="0"/>
        <v>9848526.638999999</v>
      </c>
      <c r="O15" s="9">
        <f t="shared" si="1"/>
        <v>1477278.9958499998</v>
      </c>
      <c r="P15" s="9">
        <f t="shared" si="2"/>
        <v>11325805.63485</v>
      </c>
      <c r="Q15" s="10">
        <f t="shared" si="3"/>
        <v>9848526.638999999</v>
      </c>
      <c r="R15" s="10">
        <f t="shared" si="3"/>
        <v>1477278.9958499998</v>
      </c>
      <c r="S15" s="11">
        <f t="shared" si="4"/>
        <v>11325805.63485</v>
      </c>
    </row>
    <row r="16" spans="1:19" ht="12.75">
      <c r="A16" s="45" t="s">
        <v>33</v>
      </c>
      <c r="B16" s="72">
        <f>'[3]Szolnok Energia Kiskincstár'!C48</f>
        <v>38305.75</v>
      </c>
      <c r="C16" s="72"/>
      <c r="D16" s="72"/>
      <c r="E16" s="72"/>
      <c r="F16" s="72"/>
      <c r="G16" s="72">
        <f>'[3]Szolnok Energia Kiskincstár'!F48</f>
        <v>91956</v>
      </c>
      <c r="H16" s="72"/>
      <c r="I16" s="72"/>
      <c r="J16" s="72"/>
      <c r="K16" s="72"/>
      <c r="L16" s="73">
        <f>'[3]Szolnok Energia Kiskincstár'!I48</f>
        <v>0</v>
      </c>
      <c r="M16" s="8">
        <f>'[4]Munka1'!I54</f>
        <v>0</v>
      </c>
      <c r="N16" s="9">
        <f t="shared" si="0"/>
        <v>0</v>
      </c>
      <c r="O16" s="9">
        <f t="shared" si="1"/>
        <v>0</v>
      </c>
      <c r="P16" s="9">
        <f t="shared" si="2"/>
        <v>0</v>
      </c>
      <c r="Q16" s="10">
        <f t="shared" si="3"/>
        <v>0</v>
      </c>
      <c r="R16" s="10">
        <f t="shared" si="3"/>
        <v>0</v>
      </c>
      <c r="S16" s="11">
        <f t="shared" si="4"/>
        <v>0</v>
      </c>
    </row>
    <row r="17" spans="1:19" ht="12.75">
      <c r="A17" s="45" t="s">
        <v>108</v>
      </c>
      <c r="B17" s="72">
        <f>'[3]Szolnok Energia Kiskincstár'!C49</f>
        <v>65946</v>
      </c>
      <c r="C17" s="72"/>
      <c r="D17" s="72"/>
      <c r="E17" s="72"/>
      <c r="F17" s="72"/>
      <c r="G17" s="72">
        <f>'[3]Szolnok Energia Kiskincstár'!F49</f>
        <v>35408</v>
      </c>
      <c r="H17" s="72"/>
      <c r="I17" s="72"/>
      <c r="J17" s="72"/>
      <c r="K17" s="72"/>
      <c r="L17" s="73">
        <f>'[3]Szolnok Energia Kiskincstár'!I49</f>
        <v>0</v>
      </c>
      <c r="M17" s="8">
        <f>'[4]Munka1'!I55</f>
        <v>0</v>
      </c>
      <c r="N17" s="9">
        <f t="shared" si="0"/>
        <v>0</v>
      </c>
      <c r="O17" s="9">
        <f t="shared" si="1"/>
        <v>0</v>
      </c>
      <c r="P17" s="9">
        <f t="shared" si="2"/>
        <v>0</v>
      </c>
      <c r="Q17" s="10">
        <f t="shared" si="3"/>
        <v>0</v>
      </c>
      <c r="R17" s="10">
        <f t="shared" si="3"/>
        <v>0</v>
      </c>
      <c r="S17" s="11">
        <f t="shared" si="4"/>
        <v>0</v>
      </c>
    </row>
    <row r="18" spans="1:19" ht="25.5">
      <c r="A18" s="48" t="s">
        <v>71</v>
      </c>
      <c r="B18" s="72">
        <f>'[3]Szolnok Energia Kiskincstár'!C56</f>
        <v>95144</v>
      </c>
      <c r="C18" s="72"/>
      <c r="D18" s="72"/>
      <c r="E18" s="72"/>
      <c r="F18" s="72"/>
      <c r="G18" s="72">
        <f>'[3]Szolnok Energia Kiskincstár'!F56</f>
        <v>89024</v>
      </c>
      <c r="H18" s="72"/>
      <c r="I18" s="72"/>
      <c r="J18" s="72"/>
      <c r="K18" s="72"/>
      <c r="L18" s="73"/>
      <c r="M18" s="8">
        <f>'[4]Munka1'!I62</f>
        <v>0</v>
      </c>
      <c r="N18" s="9">
        <f t="shared" si="0"/>
        <v>0</v>
      </c>
      <c r="O18" s="9">
        <f t="shared" si="1"/>
        <v>0</v>
      </c>
      <c r="P18" s="9">
        <f t="shared" si="2"/>
        <v>0</v>
      </c>
      <c r="Q18" s="10">
        <f t="shared" si="3"/>
        <v>0</v>
      </c>
      <c r="R18" s="10">
        <f t="shared" si="3"/>
        <v>0</v>
      </c>
      <c r="S18" s="11">
        <f t="shared" si="4"/>
        <v>0</v>
      </c>
    </row>
    <row r="19" spans="1:19" ht="12.75">
      <c r="A19" s="48" t="s">
        <v>102</v>
      </c>
      <c r="B19" s="72">
        <f>'[3]Szolnok Energia Kiskincstár'!C57</f>
        <v>45660</v>
      </c>
      <c r="C19" s="72"/>
      <c r="D19" s="72"/>
      <c r="E19" s="72"/>
      <c r="F19" s="72"/>
      <c r="G19" s="72">
        <f>'[3]Szolnok Energia Kiskincstár'!F57</f>
        <v>45973</v>
      </c>
      <c r="H19" s="72"/>
      <c r="I19" s="72"/>
      <c r="J19" s="72"/>
      <c r="K19" s="72"/>
      <c r="L19" s="73"/>
      <c r="M19" s="8">
        <f>'[4]Munka1'!I63</f>
        <v>0</v>
      </c>
      <c r="N19" s="9">
        <f t="shared" si="0"/>
        <v>0</v>
      </c>
      <c r="O19" s="9">
        <f t="shared" si="1"/>
        <v>0</v>
      </c>
      <c r="P19" s="9">
        <f t="shared" si="2"/>
        <v>0</v>
      </c>
      <c r="Q19" s="10">
        <f t="shared" si="3"/>
        <v>0</v>
      </c>
      <c r="R19" s="10">
        <f t="shared" si="3"/>
        <v>0</v>
      </c>
      <c r="S19" s="11">
        <f t="shared" si="4"/>
        <v>0</v>
      </c>
    </row>
    <row r="20" spans="1:19" ht="15" customHeight="1">
      <c r="A20" s="48" t="s">
        <v>62</v>
      </c>
      <c r="B20" s="72">
        <f>'[3]Szolnok Energia Kiskincstár'!C58</f>
        <v>42984</v>
      </c>
      <c r="C20" s="72"/>
      <c r="D20" s="72"/>
      <c r="E20" s="72"/>
      <c r="F20" s="72"/>
      <c r="G20" s="72">
        <f>'[3]Szolnok Energia Kiskincstár'!F58</f>
        <v>81514</v>
      </c>
      <c r="H20" s="72"/>
      <c r="I20" s="72"/>
      <c r="J20" s="72"/>
      <c r="K20" s="72"/>
      <c r="L20" s="73"/>
      <c r="M20" s="8">
        <f>'[4]Munka1'!I64</f>
        <v>0</v>
      </c>
      <c r="N20" s="9">
        <f t="shared" si="0"/>
        <v>0</v>
      </c>
      <c r="O20" s="9">
        <f t="shared" si="1"/>
        <v>0</v>
      </c>
      <c r="P20" s="9">
        <f t="shared" si="2"/>
        <v>0</v>
      </c>
      <c r="Q20" s="10">
        <f t="shared" si="3"/>
        <v>0</v>
      </c>
      <c r="R20" s="10">
        <f t="shared" si="3"/>
        <v>0</v>
      </c>
      <c r="S20" s="11">
        <f t="shared" si="4"/>
        <v>0</v>
      </c>
    </row>
    <row r="21" spans="1:19" ht="25.5">
      <c r="A21" s="48" t="s">
        <v>63</v>
      </c>
      <c r="B21" s="72">
        <f>'[3]Szolnok Energia Kiskincstár'!C59</f>
        <v>73784</v>
      </c>
      <c r="C21" s="72"/>
      <c r="D21" s="72"/>
      <c r="E21" s="72"/>
      <c r="F21" s="72"/>
      <c r="G21" s="72">
        <f>'[3]Szolnok Energia Kiskincstár'!F59</f>
        <v>0</v>
      </c>
      <c r="H21" s="72"/>
      <c r="I21" s="72"/>
      <c r="J21" s="72"/>
      <c r="K21" s="72"/>
      <c r="L21" s="73">
        <f>'[3]Szolnok Energia Kiskincstár'!I59</f>
        <v>2270</v>
      </c>
      <c r="M21" s="8">
        <f>'[4]Munka1'!I65</f>
        <v>18679578.672349997</v>
      </c>
      <c r="N21" s="9">
        <f t="shared" si="0"/>
        <v>16243111.888999999</v>
      </c>
      <c r="O21" s="9">
        <f t="shared" si="1"/>
        <v>2436466.7833499997</v>
      </c>
      <c r="P21" s="9">
        <f t="shared" si="2"/>
        <v>18679578.672349997</v>
      </c>
      <c r="Q21" s="10">
        <f t="shared" si="3"/>
        <v>16243111.888999999</v>
      </c>
      <c r="R21" s="10">
        <f t="shared" si="3"/>
        <v>2436466.7833499997</v>
      </c>
      <c r="S21" s="11">
        <f t="shared" si="4"/>
        <v>18679578.672349997</v>
      </c>
    </row>
    <row r="22" spans="1:19" ht="12.75">
      <c r="A22" s="53" t="s">
        <v>72</v>
      </c>
      <c r="B22" s="72">
        <f>'[3]Szolnok Energia Kiskincstár'!C60</f>
        <v>115000</v>
      </c>
      <c r="C22" s="72"/>
      <c r="D22" s="72"/>
      <c r="E22" s="72"/>
      <c r="F22" s="72"/>
      <c r="G22" s="72">
        <f>'[3]Szolnok Energia Kiskincstár'!F60</f>
        <v>0</v>
      </c>
      <c r="H22" s="72"/>
      <c r="I22" s="72"/>
      <c r="J22" s="72"/>
      <c r="K22" s="72"/>
      <c r="L22" s="73">
        <f>'[3]Szolnok Energia Kiskincstár'!I60</f>
        <v>3785</v>
      </c>
      <c r="M22" s="8">
        <f>'[4]Munka1'!I66+'[4]Munka1'!I67</f>
        <v>21396044.765699998</v>
      </c>
      <c r="N22" s="9">
        <f t="shared" si="0"/>
        <v>18605256.318</v>
      </c>
      <c r="O22" s="9">
        <f t="shared" si="1"/>
        <v>2790788.4477</v>
      </c>
      <c r="P22" s="9">
        <f t="shared" si="2"/>
        <v>21396044.7657</v>
      </c>
      <c r="Q22" s="10">
        <f t="shared" si="3"/>
        <v>18605256.318</v>
      </c>
      <c r="R22" s="10">
        <f t="shared" si="3"/>
        <v>2790788.4477</v>
      </c>
      <c r="S22" s="11">
        <f t="shared" si="4"/>
        <v>21396044.7657</v>
      </c>
    </row>
    <row r="23" spans="1:19" ht="12.75">
      <c r="A23" s="54" t="s">
        <v>35</v>
      </c>
      <c r="B23" s="72">
        <f>'[3]Szolnok Energia Kiskincstár'!C85</f>
        <v>79133</v>
      </c>
      <c r="C23" s="72"/>
      <c r="D23" s="72"/>
      <c r="E23" s="72"/>
      <c r="F23" s="72"/>
      <c r="G23" s="72">
        <f>'[3]Szolnok Energia Kiskincstár'!F85</f>
        <v>72391.0765</v>
      </c>
      <c r="H23" s="72"/>
      <c r="I23" s="72"/>
      <c r="J23" s="72"/>
      <c r="K23" s="72"/>
      <c r="L23" s="73"/>
      <c r="M23" s="8">
        <f>'[4]Munka1'!I92</f>
        <v>0</v>
      </c>
      <c r="N23" s="9">
        <f t="shared" si="0"/>
        <v>0</v>
      </c>
      <c r="O23" s="9">
        <f t="shared" si="1"/>
        <v>0</v>
      </c>
      <c r="P23" s="9">
        <f t="shared" si="2"/>
        <v>0</v>
      </c>
      <c r="Q23" s="10">
        <f t="shared" si="3"/>
        <v>0</v>
      </c>
      <c r="R23" s="10">
        <f t="shared" si="3"/>
        <v>0</v>
      </c>
      <c r="S23" s="11">
        <f t="shared" si="4"/>
        <v>0</v>
      </c>
    </row>
    <row r="24" spans="1:19" ht="12.75">
      <c r="A24" s="54" t="s">
        <v>36</v>
      </c>
      <c r="B24" s="72">
        <f>'[3]Szolnok Energia Kiskincstár'!C82</f>
        <v>106639</v>
      </c>
      <c r="C24" s="72"/>
      <c r="D24" s="72"/>
      <c r="E24" s="72"/>
      <c r="F24" s="72"/>
      <c r="G24" s="72">
        <f>'[3]Szolnok Energia Kiskincstár'!F82</f>
        <v>75717.681</v>
      </c>
      <c r="H24" s="72"/>
      <c r="I24" s="72"/>
      <c r="J24" s="72"/>
      <c r="K24" s="72"/>
      <c r="L24" s="73"/>
      <c r="M24" s="8">
        <f>'[4]Munka1'!I89</f>
        <v>0</v>
      </c>
      <c r="N24" s="9">
        <f t="shared" si="0"/>
        <v>0</v>
      </c>
      <c r="O24" s="9">
        <f t="shared" si="1"/>
        <v>0</v>
      </c>
      <c r="P24" s="9">
        <f t="shared" si="2"/>
        <v>0</v>
      </c>
      <c r="Q24" s="10">
        <f t="shared" si="3"/>
        <v>0</v>
      </c>
      <c r="R24" s="10">
        <f t="shared" si="3"/>
        <v>0</v>
      </c>
      <c r="S24" s="11">
        <f t="shared" si="4"/>
        <v>0</v>
      </c>
    </row>
    <row r="25" spans="1:19" ht="12.75">
      <c r="A25" s="48" t="s">
        <v>64</v>
      </c>
      <c r="B25" s="72">
        <f>'[3]Szolnok Energia Kiskincstár'!C83</f>
        <v>63945.25</v>
      </c>
      <c r="C25" s="72"/>
      <c r="D25" s="72"/>
      <c r="E25" s="72"/>
      <c r="F25" s="72"/>
      <c r="G25" s="72">
        <f>'[3]Szolnok Energia Kiskincstár'!F83</f>
        <v>75847</v>
      </c>
      <c r="H25" s="72"/>
      <c r="I25" s="72"/>
      <c r="J25" s="72"/>
      <c r="K25" s="72"/>
      <c r="L25" s="73"/>
      <c r="M25" s="8">
        <f>'[4]Munka1'!I90</f>
        <v>0</v>
      </c>
      <c r="N25" s="9">
        <f t="shared" si="0"/>
        <v>0</v>
      </c>
      <c r="O25" s="9">
        <f t="shared" si="1"/>
        <v>0</v>
      </c>
      <c r="P25" s="9">
        <f t="shared" si="2"/>
        <v>0</v>
      </c>
      <c r="Q25" s="10">
        <f t="shared" si="3"/>
        <v>0</v>
      </c>
      <c r="R25" s="10">
        <f t="shared" si="3"/>
        <v>0</v>
      </c>
      <c r="S25" s="11">
        <f t="shared" si="4"/>
        <v>0</v>
      </c>
    </row>
    <row r="26" spans="1:19" ht="12.75">
      <c r="A26" s="48" t="s">
        <v>73</v>
      </c>
      <c r="B26" s="72">
        <f>'[3]Szolnok Energia Kiskincstár'!C84</f>
        <v>110000</v>
      </c>
      <c r="C26" s="72"/>
      <c r="D26" s="72"/>
      <c r="E26" s="72"/>
      <c r="F26" s="72"/>
      <c r="G26" s="72">
        <f>'[3]Szolnok Energia Kiskincstár'!F84</f>
        <v>1279.75</v>
      </c>
      <c r="H26" s="72"/>
      <c r="I26" s="72"/>
      <c r="J26" s="72"/>
      <c r="K26" s="72"/>
      <c r="L26" s="73">
        <f>'[3]Szolnok Energia Kiskincstár'!I84</f>
        <v>2939</v>
      </c>
      <c r="M26" s="8">
        <f>'[4]Munka1'!I91</f>
        <v>21806972.785649996</v>
      </c>
      <c r="N26" s="9">
        <f t="shared" si="0"/>
        <v>18962585.031</v>
      </c>
      <c r="O26" s="9">
        <f t="shared" si="1"/>
        <v>2844387.75465</v>
      </c>
      <c r="P26" s="9">
        <f t="shared" si="2"/>
        <v>21806972.78565</v>
      </c>
      <c r="Q26" s="10">
        <f t="shared" si="3"/>
        <v>18962585.031</v>
      </c>
      <c r="R26" s="10">
        <f t="shared" si="3"/>
        <v>2844387.75465</v>
      </c>
      <c r="S26" s="11">
        <f t="shared" si="4"/>
        <v>21806972.78565</v>
      </c>
    </row>
    <row r="27" spans="1:19" ht="25.5">
      <c r="A27" s="55" t="s">
        <v>65</v>
      </c>
      <c r="B27" s="72">
        <f>'[3]Szolnok Energia Kiskincstár'!C50</f>
        <v>57925</v>
      </c>
      <c r="C27" s="72"/>
      <c r="D27" s="72"/>
      <c r="E27" s="72"/>
      <c r="F27" s="72"/>
      <c r="G27" s="72">
        <f>'[3]Szolnok Energia Kiskincstár'!F50</f>
        <v>56498.4615</v>
      </c>
      <c r="H27" s="72"/>
      <c r="I27" s="72"/>
      <c r="J27" s="72"/>
      <c r="K27" s="72"/>
      <c r="L27" s="73"/>
      <c r="M27" s="8"/>
      <c r="N27" s="9"/>
      <c r="O27" s="9"/>
      <c r="P27" s="9"/>
      <c r="Q27" s="10"/>
      <c r="R27" s="10"/>
      <c r="S27" s="11"/>
    </row>
    <row r="28" spans="1:19" ht="25.5">
      <c r="A28" s="56" t="s">
        <v>74</v>
      </c>
      <c r="B28" s="72">
        <f>'[3]Szolnok Energia Kiskincstár'!C68</f>
        <v>57577.5</v>
      </c>
      <c r="C28" s="72"/>
      <c r="D28" s="72"/>
      <c r="E28" s="72"/>
      <c r="F28" s="72"/>
      <c r="G28" s="72">
        <f>'[3]Szolnok Energia Kiskincstár'!F68</f>
        <v>70940.25</v>
      </c>
      <c r="H28" s="72"/>
      <c r="I28" s="72"/>
      <c r="J28" s="72"/>
      <c r="K28" s="72"/>
      <c r="L28" s="73"/>
      <c r="M28" s="8">
        <f>'[4]Munka1'!I75</f>
        <v>0</v>
      </c>
      <c r="N28" s="9">
        <f t="shared" si="0"/>
        <v>0</v>
      </c>
      <c r="O28" s="9">
        <f t="shared" si="1"/>
        <v>0</v>
      </c>
      <c r="P28" s="9">
        <f t="shared" si="2"/>
        <v>0</v>
      </c>
      <c r="Q28" s="10">
        <f t="shared" si="3"/>
        <v>0</v>
      </c>
      <c r="R28" s="10">
        <f t="shared" si="3"/>
        <v>0</v>
      </c>
      <c r="S28" s="11">
        <f t="shared" si="4"/>
        <v>0</v>
      </c>
    </row>
    <row r="29" spans="1:19" ht="12.75">
      <c r="A29" s="54" t="s">
        <v>75</v>
      </c>
      <c r="B29" s="72">
        <f>'[3]Szolnok Energia Kiskincstár'!C80</f>
        <v>181090.5</v>
      </c>
      <c r="C29" s="72"/>
      <c r="D29" s="72"/>
      <c r="E29" s="72"/>
      <c r="F29" s="72"/>
      <c r="G29" s="72">
        <f>'[3]Szolnok Energia Kiskincstár'!F80</f>
        <v>224836.25</v>
      </c>
      <c r="H29" s="72"/>
      <c r="I29" s="72"/>
      <c r="J29" s="72"/>
      <c r="K29" s="72"/>
      <c r="L29" s="73"/>
      <c r="M29" s="8">
        <f>'[4]Munka1'!I87</f>
        <v>0</v>
      </c>
      <c r="N29" s="9">
        <f t="shared" si="0"/>
        <v>0</v>
      </c>
      <c r="O29" s="9">
        <f t="shared" si="1"/>
        <v>0</v>
      </c>
      <c r="P29" s="9">
        <f t="shared" si="2"/>
        <v>0</v>
      </c>
      <c r="Q29" s="10">
        <f t="shared" si="3"/>
        <v>0</v>
      </c>
      <c r="R29" s="10">
        <f t="shared" si="3"/>
        <v>0</v>
      </c>
      <c r="S29" s="11">
        <f t="shared" si="4"/>
        <v>0</v>
      </c>
    </row>
    <row r="30" spans="1:19" ht="12.75">
      <c r="A30" s="54" t="s">
        <v>66</v>
      </c>
      <c r="B30" s="72">
        <f>'[3]Szolnok Energia Kiskincstár'!C69</f>
        <v>85286.66666666667</v>
      </c>
      <c r="C30" s="72"/>
      <c r="D30" s="72"/>
      <c r="E30" s="72"/>
      <c r="F30" s="72"/>
      <c r="G30" s="72">
        <f>'[3]Szolnok Energia Kiskincstár'!F69</f>
        <v>64241.46250000001</v>
      </c>
      <c r="H30" s="72"/>
      <c r="I30" s="72"/>
      <c r="J30" s="72"/>
      <c r="K30" s="72"/>
      <c r="L30" s="73"/>
      <c r="M30" s="8">
        <f>'[4]Munka1'!I76</f>
        <v>0</v>
      </c>
      <c r="N30" s="9">
        <f t="shared" si="0"/>
        <v>0</v>
      </c>
      <c r="O30" s="9">
        <f t="shared" si="1"/>
        <v>0</v>
      </c>
      <c r="P30" s="9">
        <f t="shared" si="2"/>
        <v>0</v>
      </c>
      <c r="Q30" s="10">
        <f t="shared" si="3"/>
        <v>0</v>
      </c>
      <c r="R30" s="10">
        <f t="shared" si="3"/>
        <v>0</v>
      </c>
      <c r="S30" s="11">
        <f t="shared" si="4"/>
        <v>0</v>
      </c>
    </row>
    <row r="31" spans="1:19" ht="17.25" customHeight="1">
      <c r="A31" s="48" t="s">
        <v>67</v>
      </c>
      <c r="B31" s="72">
        <f>'[3]Szolnok Energia Kiskincstár'!C77</f>
        <v>206593.75</v>
      </c>
      <c r="C31" s="72"/>
      <c r="D31" s="72"/>
      <c r="E31" s="72"/>
      <c r="F31" s="72"/>
      <c r="G31" s="72">
        <f>'[3]Szolnok Energia Kiskincstár'!F77</f>
        <v>179929</v>
      </c>
      <c r="H31" s="72"/>
      <c r="I31" s="72"/>
      <c r="J31" s="72"/>
      <c r="K31" s="72"/>
      <c r="L31" s="73"/>
      <c r="M31" s="8">
        <f>'[4]Munka1'!I84</f>
        <v>0</v>
      </c>
      <c r="N31" s="9">
        <f t="shared" si="0"/>
        <v>0</v>
      </c>
      <c r="O31" s="9">
        <f t="shared" si="1"/>
        <v>0</v>
      </c>
      <c r="P31" s="9">
        <f t="shared" si="2"/>
        <v>0</v>
      </c>
      <c r="Q31" s="10">
        <f t="shared" si="3"/>
        <v>0</v>
      </c>
      <c r="R31" s="10">
        <f t="shared" si="3"/>
        <v>0</v>
      </c>
      <c r="S31" s="11">
        <f t="shared" si="4"/>
        <v>0</v>
      </c>
    </row>
    <row r="32" spans="1:19" ht="12.75">
      <c r="A32" s="48" t="s">
        <v>76</v>
      </c>
      <c r="B32" s="72">
        <f>'[3]Szolnok Energia Kiskincstár'!C70</f>
        <v>121938.33333333333</v>
      </c>
      <c r="C32" s="72"/>
      <c r="D32" s="72"/>
      <c r="E32" s="72"/>
      <c r="F32" s="72"/>
      <c r="G32" s="72">
        <f>'[3]Szolnok Energia Kiskincstár'!F70</f>
        <v>26974.5</v>
      </c>
      <c r="H32" s="72"/>
      <c r="I32" s="72"/>
      <c r="J32" s="72"/>
      <c r="K32" s="72"/>
      <c r="L32" s="73">
        <f>'[3]Szolnok Energia Kiskincstár'!I70</f>
        <v>1484</v>
      </c>
      <c r="M32" s="8">
        <f>'[4]Munka1'!I77</f>
        <v>8300436.046249998</v>
      </c>
      <c r="N32" s="9">
        <f t="shared" si="0"/>
        <v>7217770.474999999</v>
      </c>
      <c r="O32" s="9">
        <f t="shared" si="1"/>
        <v>1082665.5712499998</v>
      </c>
      <c r="P32" s="9">
        <f t="shared" si="2"/>
        <v>8300436.046249999</v>
      </c>
      <c r="Q32" s="10">
        <f t="shared" si="3"/>
        <v>7217770.474999999</v>
      </c>
      <c r="R32" s="10">
        <f t="shared" si="3"/>
        <v>1082665.5712499998</v>
      </c>
      <c r="S32" s="11">
        <f t="shared" si="4"/>
        <v>8300436.046249999</v>
      </c>
    </row>
    <row r="33" spans="1:19" ht="12.75">
      <c r="A33" s="54" t="s">
        <v>77</v>
      </c>
      <c r="B33" s="72">
        <f>'[3]Szolnok Energia Kiskincstár'!C71</f>
        <v>60000</v>
      </c>
      <c r="C33" s="72"/>
      <c r="D33" s="72"/>
      <c r="E33" s="72"/>
      <c r="F33" s="72"/>
      <c r="G33" s="72">
        <f>'[3]Szolnok Energia Kiskincstár'!F71</f>
        <v>28520</v>
      </c>
      <c r="H33" s="72"/>
      <c r="I33" s="72"/>
      <c r="J33" s="72"/>
      <c r="K33" s="72"/>
      <c r="L33" s="73"/>
      <c r="M33" s="8">
        <f>'[4]Munka1'!I78</f>
        <v>0</v>
      </c>
      <c r="N33" s="9">
        <f t="shared" si="0"/>
        <v>0</v>
      </c>
      <c r="O33" s="9">
        <f t="shared" si="1"/>
        <v>0</v>
      </c>
      <c r="P33" s="9">
        <f t="shared" si="2"/>
        <v>0</v>
      </c>
      <c r="Q33" s="10">
        <f t="shared" si="3"/>
        <v>0</v>
      </c>
      <c r="R33" s="10">
        <f t="shared" si="3"/>
        <v>0</v>
      </c>
      <c r="S33" s="11">
        <f t="shared" si="4"/>
        <v>0</v>
      </c>
    </row>
    <row r="34" spans="1:19" ht="12.75">
      <c r="A34" s="54" t="s">
        <v>37</v>
      </c>
      <c r="B34" s="72">
        <f>'[3]Szolnok Energia Kiskincstár'!C66</f>
        <v>193166.5</v>
      </c>
      <c r="C34" s="72"/>
      <c r="D34" s="72"/>
      <c r="E34" s="72"/>
      <c r="F34" s="72"/>
      <c r="G34" s="72">
        <f>'[3]Szolnok Energia Kiskincstár'!F66</f>
        <v>197982.5545</v>
      </c>
      <c r="H34" s="72"/>
      <c r="I34" s="72"/>
      <c r="J34" s="72"/>
      <c r="K34" s="72"/>
      <c r="L34" s="73">
        <f>'[3]Szolnok Energia Kiskincstár'!I66</f>
        <v>1613</v>
      </c>
      <c r="M34" s="8"/>
      <c r="N34" s="9"/>
      <c r="O34" s="9"/>
      <c r="P34" s="9"/>
      <c r="Q34" s="10"/>
      <c r="R34" s="10"/>
      <c r="S34" s="11"/>
    </row>
    <row r="35" spans="1:19" ht="12.75">
      <c r="A35" s="57" t="s">
        <v>78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3"/>
      <c r="M35" s="8"/>
      <c r="N35" s="9"/>
      <c r="O35" s="9"/>
      <c r="P35" s="9"/>
      <c r="Q35" s="10"/>
      <c r="R35" s="10"/>
      <c r="S35" s="11"/>
    </row>
    <row r="36" spans="1:19" ht="12.75">
      <c r="A36" s="54" t="s">
        <v>94</v>
      </c>
      <c r="B36" s="72">
        <f>'[3]Szolnok Energia Kiskincstár'!C87</f>
        <v>9343.25</v>
      </c>
      <c r="C36" s="72"/>
      <c r="D36" s="72"/>
      <c r="E36" s="72"/>
      <c r="F36" s="72"/>
      <c r="G36" s="72">
        <f>'[3]Szolnok Energia Kiskincstár'!F87</f>
        <v>9460.25</v>
      </c>
      <c r="H36" s="72"/>
      <c r="I36" s="72"/>
      <c r="J36" s="72"/>
      <c r="K36" s="72"/>
      <c r="L36" s="73"/>
      <c r="M36" s="8"/>
      <c r="N36" s="9"/>
      <c r="O36" s="9"/>
      <c r="P36" s="9"/>
      <c r="Q36" s="10"/>
      <c r="R36" s="10"/>
      <c r="S36" s="11"/>
    </row>
    <row r="37" spans="1:19" ht="12.75">
      <c r="A37" s="58" t="s">
        <v>50</v>
      </c>
      <c r="B37" s="72">
        <f>'[3]Szolnok Energia Kiskincstár'!C118</f>
        <v>284397.25</v>
      </c>
      <c r="C37" s="72"/>
      <c r="D37" s="72"/>
      <c r="E37" s="72"/>
      <c r="F37" s="72"/>
      <c r="G37" s="72">
        <f>'[3]Szolnok Energia Kiskincstár'!F118</f>
        <v>210377.08333333334</v>
      </c>
      <c r="H37" s="72"/>
      <c r="I37" s="72"/>
      <c r="J37" s="72"/>
      <c r="K37" s="72"/>
      <c r="L37" s="73">
        <f>'[3]Szolnok Energia Kiskincstár'!I118</f>
        <v>4751.365</v>
      </c>
      <c r="M37" s="8">
        <f>'[4]Munka1'!I17</f>
        <v>17045324.483499996</v>
      </c>
      <c r="N37" s="9">
        <f t="shared" si="0"/>
        <v>14822021.289999997</v>
      </c>
      <c r="O37" s="9">
        <f t="shared" si="1"/>
        <v>2223303.1934999996</v>
      </c>
      <c r="P37" s="9">
        <f t="shared" si="2"/>
        <v>17045324.483499996</v>
      </c>
      <c r="Q37" s="10">
        <f t="shared" si="3"/>
        <v>14822021.289999997</v>
      </c>
      <c r="R37" s="10">
        <f t="shared" si="3"/>
        <v>2223303.1934999996</v>
      </c>
      <c r="S37" s="11">
        <f t="shared" si="4"/>
        <v>17045324.483499996</v>
      </c>
    </row>
    <row r="38" spans="1:19" ht="25.5">
      <c r="A38" s="59" t="s">
        <v>95</v>
      </c>
      <c r="B38" s="72">
        <f>'[3]Szolnok Energia Kiskincstár'!C92</f>
        <v>43263.4</v>
      </c>
      <c r="C38" s="72"/>
      <c r="D38" s="72"/>
      <c r="E38" s="72"/>
      <c r="F38" s="72"/>
      <c r="G38" s="72">
        <f>'[3]Szolnok Energia Kiskincstár'!F92</f>
        <v>61575.5</v>
      </c>
      <c r="H38" s="72"/>
      <c r="I38" s="72"/>
      <c r="J38" s="72"/>
      <c r="K38" s="72"/>
      <c r="L38" s="73"/>
      <c r="M38" s="8">
        <f>'[4]Munka1'!I110</f>
        <v>0</v>
      </c>
      <c r="N38" s="9">
        <f t="shared" si="0"/>
        <v>0</v>
      </c>
      <c r="O38" s="9">
        <f t="shared" si="1"/>
        <v>0</v>
      </c>
      <c r="P38" s="9">
        <f t="shared" si="2"/>
        <v>0</v>
      </c>
      <c r="Q38" s="10">
        <f t="shared" si="3"/>
        <v>0</v>
      </c>
      <c r="R38" s="10">
        <f t="shared" si="3"/>
        <v>0</v>
      </c>
      <c r="S38" s="11">
        <f t="shared" si="4"/>
        <v>0</v>
      </c>
    </row>
    <row r="39" spans="1:19" ht="12.75">
      <c r="A39" s="54" t="s">
        <v>51</v>
      </c>
      <c r="B39" s="72"/>
      <c r="C39" s="74"/>
      <c r="D39" s="74"/>
      <c r="E39" s="74"/>
      <c r="F39" s="74"/>
      <c r="G39" s="72"/>
      <c r="H39" s="74"/>
      <c r="I39" s="74"/>
      <c r="J39" s="74"/>
      <c r="K39" s="74"/>
      <c r="L39" s="73"/>
      <c r="M39" s="14"/>
      <c r="N39" s="13">
        <f t="shared" si="0"/>
        <v>0</v>
      </c>
      <c r="O39" s="13">
        <f t="shared" si="1"/>
        <v>0</v>
      </c>
      <c r="P39" s="13">
        <f t="shared" si="2"/>
        <v>0</v>
      </c>
      <c r="Q39" s="15">
        <f t="shared" si="3"/>
        <v>0</v>
      </c>
      <c r="R39" s="15">
        <f t="shared" si="3"/>
        <v>0</v>
      </c>
      <c r="S39" s="16">
        <f t="shared" si="4"/>
        <v>0</v>
      </c>
    </row>
    <row r="40" spans="1:19" ht="12.75">
      <c r="A40" s="54" t="s">
        <v>96</v>
      </c>
      <c r="B40" s="72">
        <f>'[3]Szolnok Energia Kiskincstár'!C96</f>
        <v>359000</v>
      </c>
      <c r="C40" s="72"/>
      <c r="D40" s="72"/>
      <c r="E40" s="72"/>
      <c r="F40" s="72"/>
      <c r="G40" s="72">
        <f>'[3]Szolnok Energia Kiskincstár'!F96</f>
        <v>3000</v>
      </c>
      <c r="H40" s="72"/>
      <c r="I40" s="72"/>
      <c r="J40" s="72"/>
      <c r="K40" s="72"/>
      <c r="L40" s="73">
        <f>'[3]Szolnok Energia Kiskincstár'!I96</f>
        <v>2476</v>
      </c>
      <c r="M40" s="8">
        <f>'[4]Munka1'!I114</f>
        <v>1361018.5898999998</v>
      </c>
      <c r="N40" s="9">
        <f t="shared" si="0"/>
        <v>1183494.426</v>
      </c>
      <c r="O40" s="9">
        <f t="shared" si="1"/>
        <v>177524.16389999999</v>
      </c>
      <c r="P40" s="9">
        <f t="shared" si="2"/>
        <v>1361018.5899</v>
      </c>
      <c r="Q40" s="10">
        <f t="shared" si="3"/>
        <v>1183494.426</v>
      </c>
      <c r="R40" s="10">
        <f t="shared" si="3"/>
        <v>177524.16389999999</v>
      </c>
      <c r="S40" s="11">
        <f t="shared" si="4"/>
        <v>1361018.5899</v>
      </c>
    </row>
    <row r="41" spans="1:19" ht="13.5" thickBot="1">
      <c r="A41" s="60" t="s">
        <v>97</v>
      </c>
      <c r="B41" s="75"/>
      <c r="C41" s="76"/>
      <c r="D41" s="76"/>
      <c r="E41" s="76"/>
      <c r="F41" s="76"/>
      <c r="G41" s="75"/>
      <c r="H41" s="76"/>
      <c r="I41" s="76"/>
      <c r="J41" s="76"/>
      <c r="K41" s="76"/>
      <c r="L41" s="77"/>
      <c r="M41" s="14"/>
      <c r="N41" s="13">
        <f t="shared" si="0"/>
        <v>0</v>
      </c>
      <c r="O41" s="13">
        <f t="shared" si="1"/>
        <v>0</v>
      </c>
      <c r="P41" s="13">
        <f t="shared" si="2"/>
        <v>0</v>
      </c>
      <c r="Q41" s="15">
        <f t="shared" si="3"/>
        <v>0</v>
      </c>
      <c r="R41" s="15">
        <f t="shared" si="3"/>
        <v>0</v>
      </c>
      <c r="S41" s="16">
        <f t="shared" si="4"/>
        <v>0</v>
      </c>
    </row>
    <row r="42" spans="1:19" ht="23.25" customHeight="1" thickBot="1" thickTop="1">
      <c r="A42" s="47" t="s">
        <v>17</v>
      </c>
      <c r="B42" s="78">
        <f aca="true" t="shared" si="5" ref="B42:M42">SUM(B9:B41)</f>
        <v>3078476.2333333334</v>
      </c>
      <c r="C42" s="78">
        <f t="shared" si="5"/>
        <v>0</v>
      </c>
      <c r="D42" s="78">
        <f t="shared" si="5"/>
        <v>0</v>
      </c>
      <c r="E42" s="78">
        <f t="shared" si="5"/>
        <v>0</v>
      </c>
      <c r="F42" s="78">
        <f t="shared" si="5"/>
        <v>0</v>
      </c>
      <c r="G42" s="78">
        <f t="shared" si="5"/>
        <v>2182003.3318333332</v>
      </c>
      <c r="H42" s="78">
        <f t="shared" si="5"/>
        <v>0</v>
      </c>
      <c r="I42" s="78">
        <f t="shared" si="5"/>
        <v>0</v>
      </c>
      <c r="J42" s="78">
        <f t="shared" si="5"/>
        <v>0</v>
      </c>
      <c r="K42" s="78">
        <f t="shared" si="5"/>
        <v>0</v>
      </c>
      <c r="L42" s="79">
        <f t="shared" si="5"/>
        <v>27108.364999999998</v>
      </c>
      <c r="M42" s="19">
        <f t="shared" si="5"/>
        <v>111922622.63947497</v>
      </c>
      <c r="N42" s="17"/>
      <c r="O42" s="17">
        <f>SUM(O9:O41)</f>
        <v>14598602.952974997</v>
      </c>
      <c r="P42" s="17">
        <f>SUM(P9:P41)</f>
        <v>111922622.639475</v>
      </c>
      <c r="Q42" s="20">
        <f>SUM(Q9:Q41)</f>
        <v>97324019.68649998</v>
      </c>
      <c r="R42" s="20">
        <f>SUM(R9:R41)</f>
        <v>14598602.952974997</v>
      </c>
      <c r="S42" s="18">
        <f>SUM(S9:S41)</f>
        <v>111922622.639475</v>
      </c>
    </row>
    <row r="43" ht="13.5" thickTop="1"/>
  </sheetData>
  <mergeCells count="10">
    <mergeCell ref="A3:S3"/>
    <mergeCell ref="A7:A8"/>
    <mergeCell ref="C7:F7"/>
    <mergeCell ref="H7:K7"/>
    <mergeCell ref="O7:P7"/>
    <mergeCell ref="Q7:S7"/>
    <mergeCell ref="C8:F8"/>
    <mergeCell ref="H8:K8"/>
    <mergeCell ref="M8:P8"/>
    <mergeCell ref="A4:S4"/>
  </mergeCells>
  <printOptions horizontalCentered="1"/>
  <pageMargins left="0.2362204724409449" right="0.2755905511811024" top="0.78" bottom="0.24" header="0.21" footer="0.21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C7" sqref="C7"/>
    </sheetView>
  </sheetViews>
  <sheetFormatPr defaultColWidth="9.140625" defaultRowHeight="12.75"/>
  <cols>
    <col min="1" max="1" width="45.7109375" style="83" customWidth="1"/>
    <col min="2" max="6" width="10.00390625" style="83" customWidth="1"/>
    <col min="7" max="7" width="11.00390625" style="83" customWidth="1"/>
    <col min="8" max="8" width="10.00390625" style="83" customWidth="1"/>
    <col min="9" max="16384" width="9.140625" style="83" customWidth="1"/>
  </cols>
  <sheetData>
    <row r="1" spans="7:8" ht="15">
      <c r="G1" s="162" t="s">
        <v>52</v>
      </c>
      <c r="H1" s="162"/>
    </row>
    <row r="3" spans="1:8" ht="15">
      <c r="A3" s="163" t="s">
        <v>53</v>
      </c>
      <c r="B3" s="164"/>
      <c r="C3" s="164"/>
      <c r="D3" s="164"/>
      <c r="E3" s="164"/>
      <c r="F3" s="164"/>
      <c r="G3" s="164"/>
      <c r="H3" s="164"/>
    </row>
    <row r="4" spans="1:8" ht="20.25" customHeight="1">
      <c r="A4" s="163" t="s">
        <v>109</v>
      </c>
      <c r="B4" s="164"/>
      <c r="C4" s="164"/>
      <c r="D4" s="164"/>
      <c r="E4" s="164"/>
      <c r="F4" s="164"/>
      <c r="G4" s="164"/>
      <c r="H4" s="164"/>
    </row>
    <row r="5" spans="1:8" ht="20.25" customHeight="1">
      <c r="A5" s="84"/>
      <c r="B5" s="85"/>
      <c r="C5" s="85"/>
      <c r="D5" s="85"/>
      <c r="E5" s="85"/>
      <c r="F5" s="85"/>
      <c r="G5" s="85"/>
      <c r="H5" s="85"/>
    </row>
    <row r="6" spans="1:8" ht="20.25" customHeight="1">
      <c r="A6" s="84"/>
      <c r="B6" s="85"/>
      <c r="C6" s="85"/>
      <c r="D6" s="85"/>
      <c r="E6" s="85"/>
      <c r="F6" s="85"/>
      <c r="G6" s="85"/>
      <c r="H6" s="85"/>
    </row>
    <row r="7" spans="1:8" ht="45.75" customHeight="1">
      <c r="A7" s="86" t="s">
        <v>42</v>
      </c>
      <c r="B7" s="109" t="s">
        <v>54</v>
      </c>
      <c r="C7" s="109" t="s">
        <v>55</v>
      </c>
      <c r="D7" s="109" t="s">
        <v>56</v>
      </c>
      <c r="E7" s="109" t="s">
        <v>57</v>
      </c>
      <c r="F7" s="109" t="s">
        <v>58</v>
      </c>
      <c r="G7" s="109" t="s">
        <v>59</v>
      </c>
      <c r="H7" s="110" t="s">
        <v>60</v>
      </c>
    </row>
    <row r="8" spans="1:8" ht="30" customHeight="1">
      <c r="A8" s="87" t="s">
        <v>50</v>
      </c>
      <c r="B8" s="88">
        <v>92000</v>
      </c>
      <c r="C8" s="89"/>
      <c r="D8" s="89"/>
      <c r="E8" s="89"/>
      <c r="F8" s="89"/>
      <c r="G8" s="89"/>
      <c r="H8" s="90"/>
    </row>
    <row r="9" spans="1:8" ht="27" customHeight="1">
      <c r="A9" s="91" t="s">
        <v>28</v>
      </c>
      <c r="B9" s="92"/>
      <c r="C9" s="93">
        <v>391380</v>
      </c>
      <c r="D9" s="93">
        <v>391380</v>
      </c>
      <c r="E9" s="93">
        <v>391380</v>
      </c>
      <c r="F9" s="92"/>
      <c r="G9" s="92"/>
      <c r="H9" s="94"/>
    </row>
    <row r="10" spans="1:8" ht="27" customHeight="1">
      <c r="A10" s="95" t="s">
        <v>69</v>
      </c>
      <c r="B10" s="92"/>
      <c r="C10" s="92"/>
      <c r="D10" s="93">
        <v>80475</v>
      </c>
      <c r="E10" s="93">
        <v>36815</v>
      </c>
      <c r="F10" s="92"/>
      <c r="G10" s="92"/>
      <c r="H10" s="94"/>
    </row>
    <row r="11" spans="1:8" ht="27" customHeight="1">
      <c r="A11" s="96" t="s">
        <v>61</v>
      </c>
      <c r="B11" s="92"/>
      <c r="C11" s="92"/>
      <c r="D11" s="93">
        <v>73075</v>
      </c>
      <c r="E11" s="93">
        <v>34780</v>
      </c>
      <c r="F11" s="92"/>
      <c r="G11" s="92"/>
      <c r="H11" s="94"/>
    </row>
    <row r="12" spans="1:8" ht="27" customHeight="1">
      <c r="A12" s="97" t="s">
        <v>31</v>
      </c>
      <c r="B12" s="93"/>
      <c r="C12" s="92"/>
      <c r="D12" s="93">
        <v>64681</v>
      </c>
      <c r="E12" s="93">
        <v>34774</v>
      </c>
      <c r="F12" s="92"/>
      <c r="G12" s="92"/>
      <c r="H12" s="94"/>
    </row>
    <row r="13" spans="1:8" ht="27" customHeight="1">
      <c r="A13" s="97" t="s">
        <v>32</v>
      </c>
      <c r="B13" s="92"/>
      <c r="C13" s="93">
        <v>17376</v>
      </c>
      <c r="D13" s="93">
        <v>65522</v>
      </c>
      <c r="E13" s="93">
        <v>21539</v>
      </c>
      <c r="F13" s="92"/>
      <c r="G13" s="92"/>
      <c r="H13" s="94"/>
    </row>
    <row r="14" spans="1:8" ht="27" customHeight="1">
      <c r="A14" s="98" t="s">
        <v>98</v>
      </c>
      <c r="B14" s="92"/>
      <c r="C14" s="92"/>
      <c r="D14" s="93">
        <v>49048</v>
      </c>
      <c r="E14" s="93">
        <v>32580</v>
      </c>
      <c r="F14" s="92"/>
      <c r="G14" s="92"/>
      <c r="H14" s="94"/>
    </row>
    <row r="15" spans="1:8" ht="27" customHeight="1">
      <c r="A15" s="97" t="s">
        <v>33</v>
      </c>
      <c r="B15" s="92"/>
      <c r="C15" s="92"/>
      <c r="D15" s="93">
        <v>27750</v>
      </c>
      <c r="E15" s="93">
        <v>24050</v>
      </c>
      <c r="F15" s="92"/>
      <c r="G15" s="92"/>
      <c r="H15" s="94"/>
    </row>
    <row r="16" spans="1:8" ht="27" customHeight="1">
      <c r="A16" s="97" t="s">
        <v>99</v>
      </c>
      <c r="B16" s="92"/>
      <c r="C16" s="92"/>
      <c r="D16" s="93">
        <v>53946</v>
      </c>
      <c r="E16" s="93">
        <v>25641</v>
      </c>
      <c r="F16" s="92"/>
      <c r="G16" s="92"/>
      <c r="H16" s="94"/>
    </row>
    <row r="17" spans="1:8" ht="29.25" customHeight="1">
      <c r="A17" s="95" t="s">
        <v>71</v>
      </c>
      <c r="B17" s="92"/>
      <c r="C17" s="92"/>
      <c r="D17" s="93">
        <v>97000</v>
      </c>
      <c r="E17" s="93">
        <v>79920</v>
      </c>
      <c r="F17" s="92"/>
      <c r="G17" s="92"/>
      <c r="H17" s="94"/>
    </row>
    <row r="18" spans="1:8" ht="29.25" customHeight="1">
      <c r="A18" s="95" t="s">
        <v>100</v>
      </c>
      <c r="B18" s="92"/>
      <c r="C18" s="92"/>
      <c r="D18" s="93">
        <v>24420</v>
      </c>
      <c r="E18" s="92"/>
      <c r="F18" s="92"/>
      <c r="G18" s="92"/>
      <c r="H18" s="94"/>
    </row>
    <row r="19" spans="1:8" ht="29.25" customHeight="1">
      <c r="A19" s="99" t="s">
        <v>62</v>
      </c>
      <c r="B19" s="92"/>
      <c r="C19" s="93">
        <v>30405</v>
      </c>
      <c r="D19" s="93">
        <v>38582</v>
      </c>
      <c r="E19" s="93">
        <v>32606</v>
      </c>
      <c r="F19" s="92"/>
      <c r="G19" s="92"/>
      <c r="H19" s="94"/>
    </row>
    <row r="20" spans="1:8" ht="29.25" customHeight="1">
      <c r="A20" s="95" t="s">
        <v>63</v>
      </c>
      <c r="B20" s="92"/>
      <c r="C20" s="92"/>
      <c r="D20" s="93">
        <v>87694</v>
      </c>
      <c r="E20" s="93">
        <v>44363</v>
      </c>
      <c r="F20" s="92"/>
      <c r="G20" s="92"/>
      <c r="H20" s="94"/>
    </row>
    <row r="21" spans="1:8" ht="27" customHeight="1">
      <c r="A21" s="97" t="s">
        <v>34</v>
      </c>
      <c r="B21" s="92"/>
      <c r="C21" s="93">
        <v>31000</v>
      </c>
      <c r="D21" s="93">
        <v>101000</v>
      </c>
      <c r="E21" s="93">
        <v>60000</v>
      </c>
      <c r="F21" s="92"/>
      <c r="G21" s="92"/>
      <c r="H21" s="94"/>
    </row>
    <row r="22" spans="1:8" ht="27" customHeight="1">
      <c r="A22" s="97" t="s">
        <v>35</v>
      </c>
      <c r="B22" s="92"/>
      <c r="C22" s="92"/>
      <c r="D22" s="92"/>
      <c r="E22" s="92"/>
      <c r="F22" s="92"/>
      <c r="G22" s="93">
        <v>46200</v>
      </c>
      <c r="H22" s="94"/>
    </row>
    <row r="23" spans="1:8" ht="27" customHeight="1">
      <c r="A23" s="97" t="s">
        <v>36</v>
      </c>
      <c r="B23" s="92"/>
      <c r="C23" s="92"/>
      <c r="D23" s="92"/>
      <c r="E23" s="92"/>
      <c r="F23" s="92"/>
      <c r="G23" s="93">
        <v>32628</v>
      </c>
      <c r="H23" s="94"/>
    </row>
    <row r="24" spans="1:8" ht="27" customHeight="1">
      <c r="A24" s="95" t="s">
        <v>64</v>
      </c>
      <c r="B24" s="92"/>
      <c r="C24" s="92"/>
      <c r="D24" s="92"/>
      <c r="E24" s="92"/>
      <c r="F24" s="92"/>
      <c r="G24" s="93">
        <v>56055</v>
      </c>
      <c r="H24" s="94"/>
    </row>
    <row r="25" spans="1:8" ht="27" customHeight="1">
      <c r="A25" s="99" t="s">
        <v>73</v>
      </c>
      <c r="B25" s="92"/>
      <c r="C25" s="92"/>
      <c r="D25" s="93">
        <v>7270</v>
      </c>
      <c r="E25" s="93"/>
      <c r="F25" s="92"/>
      <c r="G25" s="93">
        <v>39100</v>
      </c>
      <c r="H25" s="94"/>
    </row>
    <row r="26" spans="1:8" ht="30.75" customHeight="1">
      <c r="A26" s="100" t="s">
        <v>65</v>
      </c>
      <c r="B26" s="92"/>
      <c r="C26" s="92"/>
      <c r="D26" s="92"/>
      <c r="E26" s="92"/>
      <c r="F26" s="92"/>
      <c r="G26" s="93">
        <v>5365</v>
      </c>
      <c r="H26" s="94"/>
    </row>
    <row r="27" spans="1:8" ht="27" customHeight="1">
      <c r="A27" s="98" t="s">
        <v>74</v>
      </c>
      <c r="B27" s="92"/>
      <c r="C27" s="92"/>
      <c r="D27" s="92"/>
      <c r="E27" s="92"/>
      <c r="F27" s="92"/>
      <c r="G27" s="93">
        <v>21825</v>
      </c>
      <c r="H27" s="94"/>
    </row>
    <row r="28" spans="1:8" ht="27" customHeight="1">
      <c r="A28" s="97" t="s">
        <v>75</v>
      </c>
      <c r="B28" s="92"/>
      <c r="C28" s="92"/>
      <c r="D28" s="92"/>
      <c r="E28" s="92"/>
      <c r="F28" s="92"/>
      <c r="G28" s="93">
        <v>20000</v>
      </c>
      <c r="H28" s="94"/>
    </row>
    <row r="29" spans="1:8" ht="27" customHeight="1">
      <c r="A29" s="97" t="s">
        <v>66</v>
      </c>
      <c r="B29" s="92"/>
      <c r="C29" s="92"/>
      <c r="D29" s="92"/>
      <c r="E29" s="92"/>
      <c r="F29" s="92"/>
      <c r="G29" s="93">
        <v>36200</v>
      </c>
      <c r="H29" s="94"/>
    </row>
    <row r="30" spans="1:8" ht="27" customHeight="1">
      <c r="A30" s="95" t="s">
        <v>67</v>
      </c>
      <c r="B30" s="92"/>
      <c r="C30" s="92"/>
      <c r="D30" s="92"/>
      <c r="E30" s="92"/>
      <c r="F30" s="92"/>
      <c r="G30" s="93">
        <v>10175</v>
      </c>
      <c r="H30" s="94"/>
    </row>
    <row r="31" spans="1:8" ht="27" customHeight="1">
      <c r="A31" s="99" t="s">
        <v>76</v>
      </c>
      <c r="B31" s="92"/>
      <c r="C31" s="92"/>
      <c r="D31" s="92"/>
      <c r="E31" s="92"/>
      <c r="F31" s="92"/>
      <c r="G31" s="93">
        <v>5790</v>
      </c>
      <c r="H31" s="94"/>
    </row>
    <row r="32" spans="1:8" ht="27" customHeight="1">
      <c r="A32" s="97" t="s">
        <v>77</v>
      </c>
      <c r="B32" s="92"/>
      <c r="C32" s="92"/>
      <c r="D32" s="92"/>
      <c r="E32" s="92"/>
      <c r="F32" s="92"/>
      <c r="G32" s="93">
        <v>11848</v>
      </c>
      <c r="H32" s="94"/>
    </row>
    <row r="33" spans="1:8" ht="27" customHeight="1">
      <c r="A33" s="97" t="s">
        <v>37</v>
      </c>
      <c r="B33" s="101"/>
      <c r="C33" s="101"/>
      <c r="D33" s="101"/>
      <c r="E33" s="101"/>
      <c r="F33" s="102">
        <v>121415</v>
      </c>
      <c r="G33" s="102">
        <v>114815</v>
      </c>
      <c r="H33" s="103">
        <v>98482</v>
      </c>
    </row>
    <row r="34" spans="1:8" s="107" customFormat="1" ht="32.25" customHeight="1">
      <c r="A34" s="104" t="s">
        <v>68</v>
      </c>
      <c r="B34" s="105">
        <f aca="true" t="shared" si="0" ref="B34:H34">SUM(B8:B33)</f>
        <v>92000</v>
      </c>
      <c r="C34" s="105">
        <f t="shared" si="0"/>
        <v>470161</v>
      </c>
      <c r="D34" s="105">
        <f t="shared" si="0"/>
        <v>1161843</v>
      </c>
      <c r="E34" s="105">
        <f t="shared" si="0"/>
        <v>818448</v>
      </c>
      <c r="F34" s="105">
        <f t="shared" si="0"/>
        <v>121415</v>
      </c>
      <c r="G34" s="105">
        <f t="shared" si="0"/>
        <v>400001</v>
      </c>
      <c r="H34" s="106">
        <f t="shared" si="0"/>
        <v>98482</v>
      </c>
    </row>
    <row r="35" spans="2:8" ht="15">
      <c r="B35" s="108"/>
      <c r="C35" s="108"/>
      <c r="D35" s="108"/>
      <c r="E35" s="108"/>
      <c r="F35" s="108"/>
      <c r="G35" s="108"/>
      <c r="H35" s="108"/>
    </row>
    <row r="36" spans="2:8" ht="15">
      <c r="B36" s="108"/>
      <c r="C36" s="108"/>
      <c r="D36" s="108"/>
      <c r="E36" s="108"/>
      <c r="F36" s="108"/>
      <c r="G36" s="108"/>
      <c r="H36" s="108"/>
    </row>
    <row r="37" spans="2:8" ht="15">
      <c r="B37" s="108"/>
      <c r="C37" s="108"/>
      <c r="D37" s="108"/>
      <c r="E37" s="108"/>
      <c r="F37" s="108"/>
      <c r="G37" s="108"/>
      <c r="H37" s="108"/>
    </row>
    <row r="38" spans="2:8" ht="15">
      <c r="B38" s="108"/>
      <c r="C38" s="108"/>
      <c r="D38" s="108"/>
      <c r="E38" s="108"/>
      <c r="F38" s="108"/>
      <c r="G38" s="108"/>
      <c r="H38" s="108"/>
    </row>
    <row r="39" spans="2:8" ht="15">
      <c r="B39" s="108"/>
      <c r="C39" s="108"/>
      <c r="D39" s="108"/>
      <c r="E39" s="108"/>
      <c r="F39" s="108"/>
      <c r="G39" s="108"/>
      <c r="H39" s="108"/>
    </row>
    <row r="40" spans="2:8" ht="15">
      <c r="B40" s="108"/>
      <c r="C40" s="108"/>
      <c r="D40" s="108"/>
      <c r="E40" s="108"/>
      <c r="F40" s="108"/>
      <c r="G40" s="108"/>
      <c r="H40" s="108"/>
    </row>
    <row r="41" spans="2:8" ht="15">
      <c r="B41" s="108"/>
      <c r="C41" s="108"/>
      <c r="D41" s="108"/>
      <c r="E41" s="108"/>
      <c r="F41" s="108"/>
      <c r="G41" s="108"/>
      <c r="H41" s="108"/>
    </row>
  </sheetData>
  <mergeCells count="3">
    <mergeCell ref="G1:H1"/>
    <mergeCell ref="A3:H3"/>
    <mergeCell ref="A4:H4"/>
  </mergeCells>
  <printOptions horizontalCentered="1"/>
  <pageMargins left="0.2755905511811024" right="0.2755905511811024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tabSelected="1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M13" sqref="M13"/>
    </sheetView>
  </sheetViews>
  <sheetFormatPr defaultColWidth="9.140625" defaultRowHeight="12.75"/>
  <cols>
    <col min="1" max="1" width="64.7109375" style="112" customWidth="1"/>
    <col min="2" max="3" width="11.00390625" style="112" hidden="1" customWidth="1"/>
    <col min="4" max="4" width="12.00390625" style="112" hidden="1" customWidth="1"/>
    <col min="5" max="7" width="11.00390625" style="112" customWidth="1"/>
    <col min="8" max="10" width="11.00390625" style="112" hidden="1" customWidth="1"/>
    <col min="11" max="13" width="11.00390625" style="112" customWidth="1"/>
    <col min="14" max="16" width="11.00390625" style="112" hidden="1" customWidth="1"/>
    <col min="17" max="19" width="11.00390625" style="112" customWidth="1"/>
    <col min="20" max="22" width="11.00390625" style="112" hidden="1" customWidth="1"/>
    <col min="23" max="16384" width="9.140625" style="112" customWidth="1"/>
  </cols>
  <sheetData>
    <row r="1" spans="17:19" ht="15">
      <c r="Q1" s="165" t="s">
        <v>18</v>
      </c>
      <c r="R1" s="165"/>
      <c r="S1" s="165"/>
    </row>
    <row r="2" spans="1:22" ht="15">
      <c r="A2" s="171" t="s">
        <v>110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</row>
    <row r="4" ht="15.75" thickBot="1">
      <c r="V4" s="113" t="s">
        <v>2</v>
      </c>
    </row>
    <row r="5" spans="1:22" ht="33.75" customHeight="1" thickTop="1">
      <c r="A5" s="172" t="s">
        <v>42</v>
      </c>
      <c r="B5" s="166" t="s">
        <v>19</v>
      </c>
      <c r="C5" s="166"/>
      <c r="D5" s="166"/>
      <c r="E5" s="166"/>
      <c r="F5" s="166"/>
      <c r="G5" s="166"/>
      <c r="H5" s="21" t="s">
        <v>20</v>
      </c>
      <c r="I5" s="21" t="s">
        <v>20</v>
      </c>
      <c r="J5" s="21" t="s">
        <v>21</v>
      </c>
      <c r="K5" s="166" t="s">
        <v>22</v>
      </c>
      <c r="L5" s="166"/>
      <c r="M5" s="166"/>
      <c r="N5" s="174" t="s">
        <v>23</v>
      </c>
      <c r="O5" s="174"/>
      <c r="P5" s="174"/>
      <c r="Q5" s="166" t="s">
        <v>24</v>
      </c>
      <c r="R5" s="166"/>
      <c r="S5" s="167"/>
      <c r="T5" s="168" t="s">
        <v>25</v>
      </c>
      <c r="U5" s="169"/>
      <c r="V5" s="170"/>
    </row>
    <row r="6" spans="1:22" ht="23.25" customHeight="1" thickBot="1">
      <c r="A6" s="173"/>
      <c r="B6" s="114"/>
      <c r="C6" s="22"/>
      <c r="D6" s="22"/>
      <c r="E6" s="22" t="s">
        <v>9</v>
      </c>
      <c r="F6" s="22" t="s">
        <v>26</v>
      </c>
      <c r="G6" s="22" t="s">
        <v>27</v>
      </c>
      <c r="H6" s="23"/>
      <c r="I6" s="23"/>
      <c r="J6" s="23"/>
      <c r="K6" s="22" t="s">
        <v>9</v>
      </c>
      <c r="L6" s="22" t="s">
        <v>26</v>
      </c>
      <c r="M6" s="22" t="s">
        <v>27</v>
      </c>
      <c r="N6" s="23"/>
      <c r="O6" s="23"/>
      <c r="P6" s="23"/>
      <c r="Q6" s="22" t="s">
        <v>9</v>
      </c>
      <c r="R6" s="22" t="s">
        <v>26</v>
      </c>
      <c r="S6" s="24" t="s">
        <v>27</v>
      </c>
      <c r="T6" s="25" t="s">
        <v>26</v>
      </c>
      <c r="U6" s="26" t="s">
        <v>27</v>
      </c>
      <c r="V6" s="27" t="s">
        <v>9</v>
      </c>
    </row>
    <row r="7" spans="1:22" ht="16.5" thickTop="1">
      <c r="A7" s="50" t="s">
        <v>28</v>
      </c>
      <c r="B7" s="115">
        <v>4300</v>
      </c>
      <c r="C7" s="115">
        <v>3583</v>
      </c>
      <c r="D7" s="115">
        <f>B7-C7</f>
        <v>717</v>
      </c>
      <c r="E7" s="115">
        <f>SUM(F7:G7)</f>
        <v>4300</v>
      </c>
      <c r="F7" s="115">
        <v>3583</v>
      </c>
      <c r="G7" s="115">
        <v>717</v>
      </c>
      <c r="H7" s="115">
        <v>900</v>
      </c>
      <c r="I7" s="115">
        <v>750</v>
      </c>
      <c r="J7" s="115">
        <f>H7-I7</f>
        <v>150</v>
      </c>
      <c r="K7" s="115">
        <f>SUM(L7:M7)</f>
        <v>900</v>
      </c>
      <c r="L7" s="115">
        <v>750</v>
      </c>
      <c r="M7" s="115">
        <v>150</v>
      </c>
      <c r="N7" s="115">
        <v>456</v>
      </c>
      <c r="O7" s="115">
        <v>380</v>
      </c>
      <c r="P7" s="115">
        <f>N7-O7</f>
        <v>76</v>
      </c>
      <c r="Q7" s="115">
        <f>SUM(R7:S7)</f>
        <v>456</v>
      </c>
      <c r="R7" s="115">
        <v>380</v>
      </c>
      <c r="S7" s="116">
        <v>76</v>
      </c>
      <c r="T7" s="117">
        <v>9600</v>
      </c>
      <c r="U7" s="118">
        <f>T7/1.2</f>
        <v>8000</v>
      </c>
      <c r="V7" s="119">
        <f>T7-U7</f>
        <v>1600</v>
      </c>
    </row>
    <row r="8" spans="1:22" ht="31.5">
      <c r="A8" s="52" t="s">
        <v>69</v>
      </c>
      <c r="B8" s="120">
        <v>1091</v>
      </c>
      <c r="C8" s="120">
        <v>909</v>
      </c>
      <c r="D8" s="120">
        <f aca="true" t="shared" si="0" ref="D8:D20">B8-C8</f>
        <v>182</v>
      </c>
      <c r="E8" s="120">
        <f aca="true" t="shared" si="1" ref="E8:E20">SUM(F8:G8)</f>
        <v>1091</v>
      </c>
      <c r="F8" s="120">
        <v>909</v>
      </c>
      <c r="G8" s="120">
        <v>182</v>
      </c>
      <c r="H8" s="120">
        <v>0</v>
      </c>
      <c r="I8" s="120">
        <f>H8/1.2</f>
        <v>0</v>
      </c>
      <c r="J8" s="120">
        <f aca="true" t="shared" si="2" ref="J8:J20">H8-I8</f>
        <v>0</v>
      </c>
      <c r="K8" s="120">
        <f aca="true" t="shared" si="3" ref="K8:K20">SUM(L8:M8)</f>
        <v>0</v>
      </c>
      <c r="L8" s="120">
        <v>0</v>
      </c>
      <c r="M8" s="120">
        <v>0</v>
      </c>
      <c r="N8" s="120">
        <v>333</v>
      </c>
      <c r="O8" s="120">
        <v>278</v>
      </c>
      <c r="P8" s="120">
        <f aca="true" t="shared" si="4" ref="P8:P20">N8-O8</f>
        <v>55</v>
      </c>
      <c r="Q8" s="120">
        <f aca="true" t="shared" si="5" ref="Q8:Q32">SUM(R8:S8)</f>
        <v>333</v>
      </c>
      <c r="R8" s="120">
        <v>278</v>
      </c>
      <c r="S8" s="121">
        <v>55</v>
      </c>
      <c r="T8" s="122">
        <v>3600</v>
      </c>
      <c r="U8" s="123">
        <f aca="true" t="shared" si="6" ref="U8:U20">T8/1.2</f>
        <v>3000</v>
      </c>
      <c r="V8" s="124">
        <f aca="true" t="shared" si="7" ref="V8:V20">T8-U8</f>
        <v>600</v>
      </c>
    </row>
    <row r="9" spans="1:22" ht="15.75">
      <c r="A9" s="81" t="s">
        <v>29</v>
      </c>
      <c r="B9" s="120">
        <v>31</v>
      </c>
      <c r="C9" s="120">
        <v>26</v>
      </c>
      <c r="D9" s="120">
        <f t="shared" si="0"/>
        <v>5</v>
      </c>
      <c r="E9" s="120">
        <f t="shared" si="1"/>
        <v>31</v>
      </c>
      <c r="F9" s="120">
        <v>26</v>
      </c>
      <c r="G9" s="120">
        <v>5</v>
      </c>
      <c r="H9" s="120">
        <v>133</v>
      </c>
      <c r="I9" s="120">
        <v>111</v>
      </c>
      <c r="J9" s="120">
        <f t="shared" si="2"/>
        <v>22</v>
      </c>
      <c r="K9" s="120">
        <f t="shared" si="3"/>
        <v>133</v>
      </c>
      <c r="L9" s="120">
        <v>111</v>
      </c>
      <c r="M9" s="120">
        <v>22</v>
      </c>
      <c r="N9" s="120">
        <v>54</v>
      </c>
      <c r="O9" s="120">
        <v>45</v>
      </c>
      <c r="P9" s="120">
        <f t="shared" si="4"/>
        <v>9</v>
      </c>
      <c r="Q9" s="120">
        <f t="shared" si="5"/>
        <v>54</v>
      </c>
      <c r="R9" s="120">
        <v>45</v>
      </c>
      <c r="S9" s="121">
        <v>9</v>
      </c>
      <c r="T9" s="125">
        <v>1800</v>
      </c>
      <c r="U9" s="126">
        <f t="shared" si="6"/>
        <v>1500</v>
      </c>
      <c r="V9" s="127">
        <f t="shared" si="7"/>
        <v>300</v>
      </c>
    </row>
    <row r="10" spans="1:22" ht="15.75">
      <c r="A10" s="80" t="s">
        <v>61</v>
      </c>
      <c r="B10" s="120">
        <v>570</v>
      </c>
      <c r="C10" s="120">
        <v>474</v>
      </c>
      <c r="D10" s="120">
        <f t="shared" si="0"/>
        <v>96</v>
      </c>
      <c r="E10" s="120">
        <f t="shared" si="1"/>
        <v>569</v>
      </c>
      <c r="F10" s="120">
        <v>474</v>
      </c>
      <c r="G10" s="120">
        <v>95</v>
      </c>
      <c r="H10" s="120">
        <v>165</v>
      </c>
      <c r="I10" s="120">
        <v>138</v>
      </c>
      <c r="J10" s="120">
        <f t="shared" si="2"/>
        <v>27</v>
      </c>
      <c r="K10" s="120">
        <f t="shared" si="3"/>
        <v>165</v>
      </c>
      <c r="L10" s="120">
        <v>138</v>
      </c>
      <c r="M10" s="120">
        <v>27</v>
      </c>
      <c r="N10" s="120">
        <v>165</v>
      </c>
      <c r="O10" s="120">
        <v>138</v>
      </c>
      <c r="P10" s="120">
        <f t="shared" si="4"/>
        <v>27</v>
      </c>
      <c r="Q10" s="120">
        <f t="shared" si="5"/>
        <v>165</v>
      </c>
      <c r="R10" s="120">
        <v>138</v>
      </c>
      <c r="S10" s="121">
        <v>27</v>
      </c>
      <c r="T10" s="125">
        <v>1800</v>
      </c>
      <c r="U10" s="126">
        <f t="shared" si="6"/>
        <v>1500</v>
      </c>
      <c r="V10" s="127">
        <f t="shared" si="7"/>
        <v>300</v>
      </c>
    </row>
    <row r="11" spans="1:22" ht="15.75">
      <c r="A11" s="50" t="s">
        <v>31</v>
      </c>
      <c r="B11" s="120">
        <v>445</v>
      </c>
      <c r="C11" s="120">
        <v>371</v>
      </c>
      <c r="D11" s="120">
        <f t="shared" si="0"/>
        <v>74</v>
      </c>
      <c r="E11" s="120">
        <f t="shared" si="1"/>
        <v>445</v>
      </c>
      <c r="F11" s="120">
        <v>371</v>
      </c>
      <c r="G11" s="120">
        <v>74</v>
      </c>
      <c r="H11" s="120">
        <v>392</v>
      </c>
      <c r="I11" s="120">
        <v>327</v>
      </c>
      <c r="J11" s="120">
        <f t="shared" si="2"/>
        <v>65</v>
      </c>
      <c r="K11" s="120">
        <f t="shared" si="3"/>
        <v>392</v>
      </c>
      <c r="L11" s="120">
        <v>327</v>
      </c>
      <c r="M11" s="120">
        <v>65</v>
      </c>
      <c r="N11" s="120">
        <v>84</v>
      </c>
      <c r="O11" s="120">
        <v>70</v>
      </c>
      <c r="P11" s="120">
        <f t="shared" si="4"/>
        <v>14</v>
      </c>
      <c r="Q11" s="120">
        <f t="shared" si="5"/>
        <v>84</v>
      </c>
      <c r="R11" s="120">
        <v>70</v>
      </c>
      <c r="S11" s="121">
        <v>14</v>
      </c>
      <c r="T11" s="125">
        <v>1800</v>
      </c>
      <c r="U11" s="126">
        <f t="shared" si="6"/>
        <v>1500</v>
      </c>
      <c r="V11" s="127">
        <f t="shared" si="7"/>
        <v>300</v>
      </c>
    </row>
    <row r="12" spans="1:22" ht="15.75">
      <c r="A12" s="50" t="s">
        <v>32</v>
      </c>
      <c r="B12" s="120">
        <v>833</v>
      </c>
      <c r="C12" s="120">
        <v>694</v>
      </c>
      <c r="D12" s="120">
        <f t="shared" si="0"/>
        <v>139</v>
      </c>
      <c r="E12" s="120">
        <f t="shared" si="1"/>
        <v>833</v>
      </c>
      <c r="F12" s="120">
        <v>694</v>
      </c>
      <c r="G12" s="120">
        <v>139</v>
      </c>
      <c r="H12" s="120">
        <v>216</v>
      </c>
      <c r="I12" s="120">
        <v>180</v>
      </c>
      <c r="J12" s="120">
        <f t="shared" si="2"/>
        <v>36</v>
      </c>
      <c r="K12" s="120">
        <f t="shared" si="3"/>
        <v>216</v>
      </c>
      <c r="L12" s="120">
        <v>180</v>
      </c>
      <c r="M12" s="120">
        <v>36</v>
      </c>
      <c r="N12" s="120">
        <v>105</v>
      </c>
      <c r="O12" s="120">
        <v>87</v>
      </c>
      <c r="P12" s="120">
        <f t="shared" si="4"/>
        <v>18</v>
      </c>
      <c r="Q12" s="120">
        <f t="shared" si="5"/>
        <v>104</v>
      </c>
      <c r="R12" s="120">
        <v>87</v>
      </c>
      <c r="S12" s="121">
        <v>17</v>
      </c>
      <c r="T12" s="125">
        <v>1800</v>
      </c>
      <c r="U12" s="126">
        <f t="shared" si="6"/>
        <v>1500</v>
      </c>
      <c r="V12" s="127">
        <f t="shared" si="7"/>
        <v>300</v>
      </c>
    </row>
    <row r="13" spans="1:22" ht="31.5">
      <c r="A13" s="81" t="s">
        <v>98</v>
      </c>
      <c r="B13" s="120">
        <v>1181</v>
      </c>
      <c r="C13" s="120">
        <v>984</v>
      </c>
      <c r="D13" s="120">
        <f t="shared" si="0"/>
        <v>197</v>
      </c>
      <c r="E13" s="120">
        <f t="shared" si="1"/>
        <v>1181</v>
      </c>
      <c r="F13" s="120">
        <v>984</v>
      </c>
      <c r="G13" s="120">
        <v>197</v>
      </c>
      <c r="H13" s="120">
        <v>335</v>
      </c>
      <c r="I13" s="120">
        <v>279</v>
      </c>
      <c r="J13" s="120">
        <f t="shared" si="2"/>
        <v>56</v>
      </c>
      <c r="K13" s="120">
        <f t="shared" si="3"/>
        <v>335</v>
      </c>
      <c r="L13" s="120">
        <v>279</v>
      </c>
      <c r="M13" s="120">
        <v>56</v>
      </c>
      <c r="N13" s="120">
        <v>142</v>
      </c>
      <c r="O13" s="120">
        <v>118</v>
      </c>
      <c r="P13" s="120">
        <f t="shared" si="4"/>
        <v>24</v>
      </c>
      <c r="Q13" s="120">
        <f t="shared" si="5"/>
        <v>142</v>
      </c>
      <c r="R13" s="120">
        <v>118</v>
      </c>
      <c r="S13" s="121">
        <v>24</v>
      </c>
      <c r="T13" s="125">
        <v>1800</v>
      </c>
      <c r="U13" s="126">
        <f t="shared" si="6"/>
        <v>1500</v>
      </c>
      <c r="V13" s="127">
        <f t="shared" si="7"/>
        <v>300</v>
      </c>
    </row>
    <row r="14" spans="1:22" ht="15.75">
      <c r="A14" s="50" t="s">
        <v>33</v>
      </c>
      <c r="B14" s="120">
        <v>589</v>
      </c>
      <c r="C14" s="120">
        <v>491</v>
      </c>
      <c r="D14" s="120">
        <f t="shared" si="0"/>
        <v>98</v>
      </c>
      <c r="E14" s="120">
        <f t="shared" si="1"/>
        <v>589</v>
      </c>
      <c r="F14" s="120">
        <v>491</v>
      </c>
      <c r="G14" s="120">
        <v>98</v>
      </c>
      <c r="H14" s="120">
        <v>288</v>
      </c>
      <c r="I14" s="120">
        <v>240</v>
      </c>
      <c r="J14" s="120">
        <f t="shared" si="2"/>
        <v>48</v>
      </c>
      <c r="K14" s="120">
        <f t="shared" si="3"/>
        <v>288</v>
      </c>
      <c r="L14" s="120">
        <v>240</v>
      </c>
      <c r="M14" s="120">
        <v>48</v>
      </c>
      <c r="N14" s="120">
        <v>136</v>
      </c>
      <c r="O14" s="120">
        <v>113</v>
      </c>
      <c r="P14" s="120">
        <f t="shared" si="4"/>
        <v>23</v>
      </c>
      <c r="Q14" s="120">
        <f t="shared" si="5"/>
        <v>136</v>
      </c>
      <c r="R14" s="120">
        <v>113</v>
      </c>
      <c r="S14" s="121">
        <v>23</v>
      </c>
      <c r="T14" s="125">
        <v>2700</v>
      </c>
      <c r="U14" s="126">
        <f t="shared" si="6"/>
        <v>2250</v>
      </c>
      <c r="V14" s="127">
        <f t="shared" si="7"/>
        <v>450</v>
      </c>
    </row>
    <row r="15" spans="1:22" ht="15.75">
      <c r="A15" s="50" t="s">
        <v>99</v>
      </c>
      <c r="B15" s="120">
        <v>470</v>
      </c>
      <c r="C15" s="120">
        <v>392</v>
      </c>
      <c r="D15" s="120">
        <f t="shared" si="0"/>
        <v>78</v>
      </c>
      <c r="E15" s="120">
        <f t="shared" si="1"/>
        <v>469</v>
      </c>
      <c r="F15" s="120">
        <v>391</v>
      </c>
      <c r="G15" s="120">
        <v>78</v>
      </c>
      <c r="H15" s="120">
        <v>275</v>
      </c>
      <c r="I15" s="120">
        <v>229</v>
      </c>
      <c r="J15" s="120">
        <f t="shared" si="2"/>
        <v>46</v>
      </c>
      <c r="K15" s="120">
        <f t="shared" si="3"/>
        <v>275</v>
      </c>
      <c r="L15" s="120">
        <v>229</v>
      </c>
      <c r="M15" s="120">
        <v>46</v>
      </c>
      <c r="N15" s="120">
        <v>98</v>
      </c>
      <c r="O15" s="120">
        <v>82</v>
      </c>
      <c r="P15" s="120">
        <f t="shared" si="4"/>
        <v>16</v>
      </c>
      <c r="Q15" s="120">
        <f t="shared" si="5"/>
        <v>98</v>
      </c>
      <c r="R15" s="120">
        <v>82</v>
      </c>
      <c r="S15" s="121">
        <v>16</v>
      </c>
      <c r="T15" s="125">
        <v>1800</v>
      </c>
      <c r="U15" s="126">
        <f t="shared" si="6"/>
        <v>1500</v>
      </c>
      <c r="V15" s="127">
        <f t="shared" si="7"/>
        <v>300</v>
      </c>
    </row>
    <row r="16" spans="1:22" ht="31.5">
      <c r="A16" s="52" t="s">
        <v>71</v>
      </c>
      <c r="B16" s="120">
        <v>709</v>
      </c>
      <c r="C16" s="120">
        <v>591</v>
      </c>
      <c r="D16" s="120">
        <f t="shared" si="0"/>
        <v>118</v>
      </c>
      <c r="E16" s="120">
        <f t="shared" si="1"/>
        <v>709</v>
      </c>
      <c r="F16" s="120">
        <v>591</v>
      </c>
      <c r="G16" s="120">
        <v>118</v>
      </c>
      <c r="H16" s="120">
        <v>638</v>
      </c>
      <c r="I16" s="120">
        <v>532</v>
      </c>
      <c r="J16" s="120">
        <f t="shared" si="2"/>
        <v>106</v>
      </c>
      <c r="K16" s="120">
        <f t="shared" si="3"/>
        <v>638</v>
      </c>
      <c r="L16" s="120">
        <v>532</v>
      </c>
      <c r="M16" s="120">
        <v>106</v>
      </c>
      <c r="N16" s="120">
        <v>196</v>
      </c>
      <c r="O16" s="120">
        <v>163</v>
      </c>
      <c r="P16" s="120">
        <f t="shared" si="4"/>
        <v>33</v>
      </c>
      <c r="Q16" s="120">
        <f t="shared" si="5"/>
        <v>196</v>
      </c>
      <c r="R16" s="120">
        <v>163</v>
      </c>
      <c r="S16" s="121">
        <v>33</v>
      </c>
      <c r="T16" s="125">
        <v>3600</v>
      </c>
      <c r="U16" s="126">
        <f t="shared" si="6"/>
        <v>3000</v>
      </c>
      <c r="V16" s="127">
        <f t="shared" si="7"/>
        <v>600</v>
      </c>
    </row>
    <row r="17" spans="1:22" ht="15.75">
      <c r="A17" s="52" t="s">
        <v>100</v>
      </c>
      <c r="B17" s="120">
        <v>269</v>
      </c>
      <c r="C17" s="120">
        <v>224</v>
      </c>
      <c r="D17" s="120">
        <f t="shared" si="0"/>
        <v>45</v>
      </c>
      <c r="E17" s="120">
        <f t="shared" si="1"/>
        <v>269</v>
      </c>
      <c r="F17" s="120">
        <v>224</v>
      </c>
      <c r="G17" s="120">
        <v>45</v>
      </c>
      <c r="H17" s="120">
        <v>258</v>
      </c>
      <c r="I17" s="120">
        <v>215</v>
      </c>
      <c r="J17" s="120">
        <f t="shared" si="2"/>
        <v>43</v>
      </c>
      <c r="K17" s="120">
        <f t="shared" si="3"/>
        <v>258</v>
      </c>
      <c r="L17" s="120">
        <v>215</v>
      </c>
      <c r="M17" s="120">
        <v>43</v>
      </c>
      <c r="N17" s="120">
        <v>115</v>
      </c>
      <c r="O17" s="120">
        <v>96</v>
      </c>
      <c r="P17" s="120">
        <f t="shared" si="4"/>
        <v>19</v>
      </c>
      <c r="Q17" s="120">
        <f t="shared" si="5"/>
        <v>115</v>
      </c>
      <c r="R17" s="120">
        <v>96</v>
      </c>
      <c r="S17" s="121">
        <v>19</v>
      </c>
      <c r="T17" s="125">
        <v>1800</v>
      </c>
      <c r="U17" s="126">
        <f t="shared" si="6"/>
        <v>1500</v>
      </c>
      <c r="V17" s="127">
        <f t="shared" si="7"/>
        <v>300</v>
      </c>
    </row>
    <row r="18" spans="1:22" ht="20.25" customHeight="1">
      <c r="A18" s="49" t="s">
        <v>62</v>
      </c>
      <c r="B18" s="120">
        <v>985</v>
      </c>
      <c r="C18" s="120">
        <v>821</v>
      </c>
      <c r="D18" s="120">
        <f t="shared" si="0"/>
        <v>164</v>
      </c>
      <c r="E18" s="120">
        <f t="shared" si="1"/>
        <v>985</v>
      </c>
      <c r="F18" s="120">
        <v>821</v>
      </c>
      <c r="G18" s="120">
        <v>164</v>
      </c>
      <c r="H18" s="120">
        <v>493</v>
      </c>
      <c r="I18" s="120">
        <v>411</v>
      </c>
      <c r="J18" s="120">
        <f t="shared" si="2"/>
        <v>82</v>
      </c>
      <c r="K18" s="120">
        <f t="shared" si="3"/>
        <v>493</v>
      </c>
      <c r="L18" s="120">
        <v>411</v>
      </c>
      <c r="M18" s="120">
        <v>82</v>
      </c>
      <c r="N18" s="120">
        <v>198</v>
      </c>
      <c r="O18" s="120">
        <v>165</v>
      </c>
      <c r="P18" s="120">
        <f t="shared" si="4"/>
        <v>33</v>
      </c>
      <c r="Q18" s="120">
        <f t="shared" si="5"/>
        <v>198</v>
      </c>
      <c r="R18" s="120">
        <v>165</v>
      </c>
      <c r="S18" s="121">
        <v>33</v>
      </c>
      <c r="T18" s="125">
        <v>1800</v>
      </c>
      <c r="U18" s="126">
        <f t="shared" si="6"/>
        <v>1500</v>
      </c>
      <c r="V18" s="127">
        <f t="shared" si="7"/>
        <v>300</v>
      </c>
    </row>
    <row r="19" spans="1:22" ht="31.5">
      <c r="A19" s="52" t="s">
        <v>63</v>
      </c>
      <c r="B19" s="120">
        <v>1000</v>
      </c>
      <c r="C19" s="120">
        <v>833</v>
      </c>
      <c r="D19" s="120">
        <f t="shared" si="0"/>
        <v>167</v>
      </c>
      <c r="E19" s="120">
        <f t="shared" si="1"/>
        <v>1000</v>
      </c>
      <c r="F19" s="120">
        <v>833</v>
      </c>
      <c r="G19" s="120">
        <v>167</v>
      </c>
      <c r="H19" s="120">
        <v>209</v>
      </c>
      <c r="I19" s="120">
        <v>174</v>
      </c>
      <c r="J19" s="120">
        <f t="shared" si="2"/>
        <v>35</v>
      </c>
      <c r="K19" s="120">
        <f t="shared" si="3"/>
        <v>209</v>
      </c>
      <c r="L19" s="120">
        <v>174</v>
      </c>
      <c r="M19" s="120">
        <v>35</v>
      </c>
      <c r="N19" s="120">
        <v>225</v>
      </c>
      <c r="O19" s="120">
        <v>188</v>
      </c>
      <c r="P19" s="120">
        <f t="shared" si="4"/>
        <v>37</v>
      </c>
      <c r="Q19" s="120">
        <f t="shared" si="5"/>
        <v>226</v>
      </c>
      <c r="R19" s="120">
        <v>188</v>
      </c>
      <c r="S19" s="121">
        <v>38</v>
      </c>
      <c r="T19" s="125">
        <v>1800</v>
      </c>
      <c r="U19" s="126">
        <f t="shared" si="6"/>
        <v>1500</v>
      </c>
      <c r="V19" s="127">
        <f t="shared" si="7"/>
        <v>300</v>
      </c>
    </row>
    <row r="20" spans="1:22" ht="15.75">
      <c r="A20" s="50" t="s">
        <v>34</v>
      </c>
      <c r="B20" s="120">
        <v>900</v>
      </c>
      <c r="C20" s="120">
        <v>750</v>
      </c>
      <c r="D20" s="120">
        <f t="shared" si="0"/>
        <v>150</v>
      </c>
      <c r="E20" s="120">
        <f t="shared" si="1"/>
        <v>900</v>
      </c>
      <c r="F20" s="120">
        <v>750</v>
      </c>
      <c r="G20" s="120">
        <v>150</v>
      </c>
      <c r="H20" s="120">
        <v>414</v>
      </c>
      <c r="I20" s="120">
        <v>345</v>
      </c>
      <c r="J20" s="120">
        <f t="shared" si="2"/>
        <v>69</v>
      </c>
      <c r="K20" s="120">
        <f t="shared" si="3"/>
        <v>414</v>
      </c>
      <c r="L20" s="120">
        <v>345</v>
      </c>
      <c r="M20" s="120">
        <v>69</v>
      </c>
      <c r="N20" s="120">
        <v>281</v>
      </c>
      <c r="O20" s="120">
        <v>234</v>
      </c>
      <c r="P20" s="120">
        <f t="shared" si="4"/>
        <v>47</v>
      </c>
      <c r="Q20" s="120">
        <f t="shared" si="5"/>
        <v>281</v>
      </c>
      <c r="R20" s="120">
        <v>234</v>
      </c>
      <c r="S20" s="121">
        <v>47</v>
      </c>
      <c r="T20" s="128">
        <v>3600</v>
      </c>
      <c r="U20" s="129">
        <f t="shared" si="6"/>
        <v>3000</v>
      </c>
      <c r="V20" s="130">
        <f t="shared" si="7"/>
        <v>600</v>
      </c>
    </row>
    <row r="21" spans="1:22" ht="15.75">
      <c r="A21" s="50" t="s">
        <v>35</v>
      </c>
      <c r="B21" s="120">
        <v>277</v>
      </c>
      <c r="C21" s="120">
        <v>231</v>
      </c>
      <c r="D21" s="120">
        <f aca="true" t="shared" si="8" ref="D21:D32">B21-C21</f>
        <v>46</v>
      </c>
      <c r="E21" s="120">
        <f aca="true" t="shared" si="9" ref="E21:E32">SUM(F21:G21)</f>
        <v>277</v>
      </c>
      <c r="F21" s="120">
        <v>231</v>
      </c>
      <c r="G21" s="120">
        <v>46</v>
      </c>
      <c r="H21" s="120">
        <v>87</v>
      </c>
      <c r="I21" s="120">
        <v>73</v>
      </c>
      <c r="J21" s="120">
        <f aca="true" t="shared" si="10" ref="J21:J32">H21-I21</f>
        <v>14</v>
      </c>
      <c r="K21" s="120">
        <f aca="true" t="shared" si="11" ref="K21:K32">SUM(L21:M21)</f>
        <v>87</v>
      </c>
      <c r="L21" s="120">
        <v>73</v>
      </c>
      <c r="M21" s="120">
        <v>14</v>
      </c>
      <c r="N21" s="120">
        <v>127</v>
      </c>
      <c r="O21" s="120">
        <v>106</v>
      </c>
      <c r="P21" s="120">
        <f aca="true" t="shared" si="12" ref="P21:P32">N21-O21</f>
        <v>21</v>
      </c>
      <c r="Q21" s="120">
        <f t="shared" si="5"/>
        <v>127</v>
      </c>
      <c r="R21" s="120">
        <v>106</v>
      </c>
      <c r="S21" s="121">
        <v>21</v>
      </c>
      <c r="T21" s="122">
        <v>1800</v>
      </c>
      <c r="U21" s="123">
        <f aca="true" t="shared" si="13" ref="U21:U32">T21/1.2</f>
        <v>1500</v>
      </c>
      <c r="V21" s="124">
        <f aca="true" t="shared" si="14" ref="V21:V32">T21-U21</f>
        <v>300</v>
      </c>
    </row>
    <row r="22" spans="1:22" ht="15.75">
      <c r="A22" s="50" t="s">
        <v>36</v>
      </c>
      <c r="B22" s="120">
        <v>716</v>
      </c>
      <c r="C22" s="120">
        <v>597</v>
      </c>
      <c r="D22" s="120">
        <f t="shared" si="8"/>
        <v>119</v>
      </c>
      <c r="E22" s="120">
        <f t="shared" si="9"/>
        <v>716</v>
      </c>
      <c r="F22" s="120">
        <v>597</v>
      </c>
      <c r="G22" s="120">
        <v>119</v>
      </c>
      <c r="H22" s="120">
        <v>604</v>
      </c>
      <c r="I22" s="120">
        <v>503</v>
      </c>
      <c r="J22" s="120">
        <f t="shared" si="10"/>
        <v>101</v>
      </c>
      <c r="K22" s="120">
        <f t="shared" si="11"/>
        <v>604</v>
      </c>
      <c r="L22" s="120">
        <v>503</v>
      </c>
      <c r="M22" s="120">
        <v>101</v>
      </c>
      <c r="N22" s="120">
        <v>148</v>
      </c>
      <c r="O22" s="120">
        <v>123</v>
      </c>
      <c r="P22" s="120">
        <f t="shared" si="12"/>
        <v>25</v>
      </c>
      <c r="Q22" s="120">
        <f t="shared" si="5"/>
        <v>148</v>
      </c>
      <c r="R22" s="120">
        <v>123</v>
      </c>
      <c r="S22" s="121">
        <v>25</v>
      </c>
      <c r="T22" s="125">
        <v>1800</v>
      </c>
      <c r="U22" s="126">
        <f t="shared" si="13"/>
        <v>1500</v>
      </c>
      <c r="V22" s="127">
        <f t="shared" si="14"/>
        <v>300</v>
      </c>
    </row>
    <row r="23" spans="1:22" ht="15.75">
      <c r="A23" s="52" t="s">
        <v>64</v>
      </c>
      <c r="B23" s="120">
        <v>553</v>
      </c>
      <c r="C23" s="120">
        <v>461</v>
      </c>
      <c r="D23" s="120">
        <f t="shared" si="8"/>
        <v>92</v>
      </c>
      <c r="E23" s="120">
        <f t="shared" si="9"/>
        <v>553</v>
      </c>
      <c r="F23" s="120">
        <v>461</v>
      </c>
      <c r="G23" s="120">
        <v>92</v>
      </c>
      <c r="H23" s="120">
        <v>104</v>
      </c>
      <c r="I23" s="120">
        <v>87</v>
      </c>
      <c r="J23" s="120">
        <f t="shared" si="10"/>
        <v>17</v>
      </c>
      <c r="K23" s="120">
        <f t="shared" si="11"/>
        <v>104</v>
      </c>
      <c r="L23" s="120">
        <v>87</v>
      </c>
      <c r="M23" s="120">
        <v>17</v>
      </c>
      <c r="N23" s="120">
        <v>162</v>
      </c>
      <c r="O23" s="120">
        <v>135</v>
      </c>
      <c r="P23" s="120">
        <f t="shared" si="12"/>
        <v>27</v>
      </c>
      <c r="Q23" s="120">
        <f t="shared" si="5"/>
        <v>162</v>
      </c>
      <c r="R23" s="120">
        <v>135</v>
      </c>
      <c r="S23" s="121">
        <v>27</v>
      </c>
      <c r="T23" s="125">
        <v>1800</v>
      </c>
      <c r="U23" s="126">
        <f t="shared" si="13"/>
        <v>1500</v>
      </c>
      <c r="V23" s="127">
        <f t="shared" si="14"/>
        <v>300</v>
      </c>
    </row>
    <row r="24" spans="1:22" ht="15.75">
      <c r="A24" s="49" t="s">
        <v>73</v>
      </c>
      <c r="B24" s="120">
        <v>618</v>
      </c>
      <c r="C24" s="120">
        <v>515</v>
      </c>
      <c r="D24" s="120">
        <f t="shared" si="8"/>
        <v>103</v>
      </c>
      <c r="E24" s="120">
        <f t="shared" si="9"/>
        <v>618</v>
      </c>
      <c r="F24" s="120">
        <v>515</v>
      </c>
      <c r="G24" s="120">
        <v>103</v>
      </c>
      <c r="H24" s="120">
        <v>222</v>
      </c>
      <c r="I24" s="120">
        <v>185</v>
      </c>
      <c r="J24" s="120">
        <f t="shared" si="10"/>
        <v>37</v>
      </c>
      <c r="K24" s="120">
        <f t="shared" si="11"/>
        <v>222</v>
      </c>
      <c r="L24" s="120">
        <v>185</v>
      </c>
      <c r="M24" s="120">
        <v>37</v>
      </c>
      <c r="N24" s="120">
        <v>281</v>
      </c>
      <c r="O24" s="120">
        <v>234</v>
      </c>
      <c r="P24" s="120">
        <f t="shared" si="12"/>
        <v>47</v>
      </c>
      <c r="Q24" s="120">
        <f t="shared" si="5"/>
        <v>281</v>
      </c>
      <c r="R24" s="120">
        <v>234</v>
      </c>
      <c r="S24" s="121">
        <v>47</v>
      </c>
      <c r="T24" s="125">
        <v>1800</v>
      </c>
      <c r="U24" s="126">
        <f t="shared" si="13"/>
        <v>1500</v>
      </c>
      <c r="V24" s="127">
        <f t="shared" si="14"/>
        <v>300</v>
      </c>
    </row>
    <row r="25" spans="1:22" ht="27.75" customHeight="1">
      <c r="A25" s="82" t="s">
        <v>65</v>
      </c>
      <c r="B25" s="120">
        <v>477</v>
      </c>
      <c r="C25" s="120">
        <v>398</v>
      </c>
      <c r="D25" s="120">
        <f t="shared" si="8"/>
        <v>79</v>
      </c>
      <c r="E25" s="120">
        <f t="shared" si="9"/>
        <v>477</v>
      </c>
      <c r="F25" s="120">
        <v>398</v>
      </c>
      <c r="G25" s="120">
        <v>79</v>
      </c>
      <c r="H25" s="120">
        <v>22</v>
      </c>
      <c r="I25" s="120">
        <v>18</v>
      </c>
      <c r="J25" s="120">
        <f t="shared" si="10"/>
        <v>4</v>
      </c>
      <c r="K25" s="120">
        <f t="shared" si="11"/>
        <v>22</v>
      </c>
      <c r="L25" s="120">
        <v>18</v>
      </c>
      <c r="M25" s="120">
        <v>4</v>
      </c>
      <c r="N25" s="120">
        <v>86</v>
      </c>
      <c r="O25" s="120">
        <v>71</v>
      </c>
      <c r="P25" s="120">
        <f t="shared" si="12"/>
        <v>15</v>
      </c>
      <c r="Q25" s="120">
        <f t="shared" si="5"/>
        <v>85</v>
      </c>
      <c r="R25" s="120">
        <v>71</v>
      </c>
      <c r="S25" s="121">
        <v>14</v>
      </c>
      <c r="T25" s="125">
        <v>1800</v>
      </c>
      <c r="U25" s="126">
        <f t="shared" si="13"/>
        <v>1500</v>
      </c>
      <c r="V25" s="127">
        <f t="shared" si="14"/>
        <v>300</v>
      </c>
    </row>
    <row r="26" spans="1:22" ht="31.5">
      <c r="A26" s="81" t="s">
        <v>74</v>
      </c>
      <c r="B26" s="120">
        <v>647</v>
      </c>
      <c r="C26" s="120">
        <v>539</v>
      </c>
      <c r="D26" s="120">
        <f t="shared" si="8"/>
        <v>108</v>
      </c>
      <c r="E26" s="120">
        <f t="shared" si="9"/>
        <v>647</v>
      </c>
      <c r="F26" s="120">
        <v>539</v>
      </c>
      <c r="G26" s="120">
        <v>108</v>
      </c>
      <c r="H26" s="120">
        <v>0</v>
      </c>
      <c r="I26" s="120">
        <f>H26/1.2</f>
        <v>0</v>
      </c>
      <c r="J26" s="120">
        <f t="shared" si="10"/>
        <v>0</v>
      </c>
      <c r="K26" s="120">
        <f t="shared" si="11"/>
        <v>0</v>
      </c>
      <c r="L26" s="120">
        <v>0</v>
      </c>
      <c r="M26" s="120">
        <v>0</v>
      </c>
      <c r="N26" s="120">
        <v>161</v>
      </c>
      <c r="O26" s="120">
        <v>134</v>
      </c>
      <c r="P26" s="120">
        <f t="shared" si="12"/>
        <v>27</v>
      </c>
      <c r="Q26" s="120">
        <f t="shared" si="5"/>
        <v>161</v>
      </c>
      <c r="R26" s="120">
        <v>134</v>
      </c>
      <c r="S26" s="121">
        <v>27</v>
      </c>
      <c r="T26" s="125">
        <v>1800</v>
      </c>
      <c r="U26" s="126">
        <f t="shared" si="13"/>
        <v>1500</v>
      </c>
      <c r="V26" s="127">
        <f t="shared" si="14"/>
        <v>300</v>
      </c>
    </row>
    <row r="27" spans="1:22" ht="15.75">
      <c r="A27" s="50" t="s">
        <v>75</v>
      </c>
      <c r="B27" s="120">
        <v>2591</v>
      </c>
      <c r="C27" s="120">
        <v>2159</v>
      </c>
      <c r="D27" s="120">
        <f t="shared" si="8"/>
        <v>432</v>
      </c>
      <c r="E27" s="120">
        <f t="shared" si="9"/>
        <v>2591</v>
      </c>
      <c r="F27" s="120">
        <v>2159</v>
      </c>
      <c r="G27" s="120">
        <v>432</v>
      </c>
      <c r="H27" s="120">
        <v>1344</v>
      </c>
      <c r="I27" s="120">
        <v>1120</v>
      </c>
      <c r="J27" s="120">
        <f t="shared" si="10"/>
        <v>224</v>
      </c>
      <c r="K27" s="120">
        <f t="shared" si="11"/>
        <v>1344</v>
      </c>
      <c r="L27" s="120">
        <v>1120</v>
      </c>
      <c r="M27" s="120">
        <v>224</v>
      </c>
      <c r="N27" s="120">
        <v>467</v>
      </c>
      <c r="O27" s="120">
        <v>390</v>
      </c>
      <c r="P27" s="120">
        <f t="shared" si="12"/>
        <v>77</v>
      </c>
      <c r="Q27" s="120">
        <f t="shared" si="5"/>
        <v>468</v>
      </c>
      <c r="R27" s="120">
        <v>390</v>
      </c>
      <c r="S27" s="121">
        <v>78</v>
      </c>
      <c r="T27" s="125">
        <v>4800</v>
      </c>
      <c r="U27" s="126">
        <f t="shared" si="13"/>
        <v>4000</v>
      </c>
      <c r="V27" s="127">
        <f t="shared" si="14"/>
        <v>800</v>
      </c>
    </row>
    <row r="28" spans="1:22" ht="15.75">
      <c r="A28" s="50" t="s">
        <v>66</v>
      </c>
      <c r="B28" s="120">
        <v>554</v>
      </c>
      <c r="C28" s="120">
        <v>462</v>
      </c>
      <c r="D28" s="120">
        <f t="shared" si="8"/>
        <v>92</v>
      </c>
      <c r="E28" s="120">
        <f t="shared" si="9"/>
        <v>554</v>
      </c>
      <c r="F28" s="120">
        <v>462</v>
      </c>
      <c r="G28" s="120">
        <v>92</v>
      </c>
      <c r="H28" s="120">
        <v>100</v>
      </c>
      <c r="I28" s="120">
        <v>83</v>
      </c>
      <c r="J28" s="120">
        <f t="shared" si="10"/>
        <v>17</v>
      </c>
      <c r="K28" s="120">
        <f t="shared" si="11"/>
        <v>100</v>
      </c>
      <c r="L28" s="120">
        <v>83</v>
      </c>
      <c r="M28" s="120">
        <v>17</v>
      </c>
      <c r="N28" s="120">
        <v>153</v>
      </c>
      <c r="O28" s="120">
        <v>127</v>
      </c>
      <c r="P28" s="120">
        <f t="shared" si="12"/>
        <v>26</v>
      </c>
      <c r="Q28" s="120">
        <f t="shared" si="5"/>
        <v>152</v>
      </c>
      <c r="R28" s="120">
        <v>127</v>
      </c>
      <c r="S28" s="121">
        <v>25</v>
      </c>
      <c r="T28" s="125">
        <v>1800</v>
      </c>
      <c r="U28" s="126">
        <f t="shared" si="13"/>
        <v>1500</v>
      </c>
      <c r="V28" s="127">
        <f t="shared" si="14"/>
        <v>300</v>
      </c>
    </row>
    <row r="29" spans="1:22" ht="18.75" customHeight="1">
      <c r="A29" s="52" t="s">
        <v>67</v>
      </c>
      <c r="B29" s="120">
        <v>1087</v>
      </c>
      <c r="C29" s="120">
        <v>906</v>
      </c>
      <c r="D29" s="120">
        <f t="shared" si="8"/>
        <v>181</v>
      </c>
      <c r="E29" s="120">
        <f t="shared" si="9"/>
        <v>1087</v>
      </c>
      <c r="F29" s="120">
        <v>906</v>
      </c>
      <c r="G29" s="120">
        <v>181</v>
      </c>
      <c r="H29" s="120">
        <v>1026</v>
      </c>
      <c r="I29" s="120">
        <v>855</v>
      </c>
      <c r="J29" s="120">
        <f t="shared" si="10"/>
        <v>171</v>
      </c>
      <c r="K29" s="120">
        <f t="shared" si="11"/>
        <v>1026</v>
      </c>
      <c r="L29" s="120">
        <v>855</v>
      </c>
      <c r="M29" s="120">
        <v>171</v>
      </c>
      <c r="N29" s="120">
        <v>234</v>
      </c>
      <c r="O29" s="120">
        <v>192</v>
      </c>
      <c r="P29" s="120">
        <f t="shared" si="12"/>
        <v>42</v>
      </c>
      <c r="Q29" s="120">
        <f t="shared" si="5"/>
        <v>230</v>
      </c>
      <c r="R29" s="120">
        <v>192</v>
      </c>
      <c r="S29" s="121">
        <v>38</v>
      </c>
      <c r="T29" s="125">
        <v>3600</v>
      </c>
      <c r="U29" s="126">
        <f t="shared" si="13"/>
        <v>3000</v>
      </c>
      <c r="V29" s="127">
        <f t="shared" si="14"/>
        <v>600</v>
      </c>
    </row>
    <row r="30" spans="1:22" ht="15.75">
      <c r="A30" s="49" t="s">
        <v>76</v>
      </c>
      <c r="B30" s="120">
        <v>2126</v>
      </c>
      <c r="C30" s="120">
        <v>1772</v>
      </c>
      <c r="D30" s="120">
        <f t="shared" si="8"/>
        <v>354</v>
      </c>
      <c r="E30" s="120">
        <f t="shared" si="9"/>
        <v>2126</v>
      </c>
      <c r="F30" s="120">
        <v>1772</v>
      </c>
      <c r="G30" s="120">
        <v>354</v>
      </c>
      <c r="H30" s="120">
        <v>852</v>
      </c>
      <c r="I30" s="120">
        <v>710</v>
      </c>
      <c r="J30" s="120">
        <f t="shared" si="10"/>
        <v>142</v>
      </c>
      <c r="K30" s="120">
        <f t="shared" si="11"/>
        <v>852</v>
      </c>
      <c r="L30" s="120">
        <v>710</v>
      </c>
      <c r="M30" s="120">
        <v>142</v>
      </c>
      <c r="N30" s="120">
        <v>159</v>
      </c>
      <c r="O30" s="120">
        <v>133</v>
      </c>
      <c r="P30" s="120">
        <f t="shared" si="12"/>
        <v>26</v>
      </c>
      <c r="Q30" s="120">
        <f t="shared" si="5"/>
        <v>160</v>
      </c>
      <c r="R30" s="120">
        <v>133</v>
      </c>
      <c r="S30" s="121">
        <v>27</v>
      </c>
      <c r="T30" s="125">
        <v>1800</v>
      </c>
      <c r="U30" s="126">
        <f t="shared" si="13"/>
        <v>1500</v>
      </c>
      <c r="V30" s="127">
        <f t="shared" si="14"/>
        <v>300</v>
      </c>
    </row>
    <row r="31" spans="1:22" ht="15.75">
      <c r="A31" s="50" t="s">
        <v>77</v>
      </c>
      <c r="B31" s="120">
        <v>601</v>
      </c>
      <c r="C31" s="120">
        <v>501</v>
      </c>
      <c r="D31" s="120">
        <f t="shared" si="8"/>
        <v>100</v>
      </c>
      <c r="E31" s="120">
        <f t="shared" si="9"/>
        <v>601</v>
      </c>
      <c r="F31" s="120">
        <v>501</v>
      </c>
      <c r="G31" s="120">
        <v>100</v>
      </c>
      <c r="H31" s="120">
        <v>737</v>
      </c>
      <c r="I31" s="120">
        <v>614</v>
      </c>
      <c r="J31" s="120">
        <f t="shared" si="10"/>
        <v>123</v>
      </c>
      <c r="K31" s="120">
        <f t="shared" si="11"/>
        <v>737</v>
      </c>
      <c r="L31" s="120">
        <v>614</v>
      </c>
      <c r="M31" s="120">
        <v>123</v>
      </c>
      <c r="N31" s="120">
        <v>132</v>
      </c>
      <c r="O31" s="120">
        <v>110</v>
      </c>
      <c r="P31" s="120">
        <f t="shared" si="12"/>
        <v>22</v>
      </c>
      <c r="Q31" s="120">
        <f t="shared" si="5"/>
        <v>132</v>
      </c>
      <c r="R31" s="120">
        <v>110</v>
      </c>
      <c r="S31" s="121">
        <v>22</v>
      </c>
      <c r="T31" s="125">
        <v>1800</v>
      </c>
      <c r="U31" s="126">
        <f t="shared" si="13"/>
        <v>1500</v>
      </c>
      <c r="V31" s="127">
        <f t="shared" si="14"/>
        <v>300</v>
      </c>
    </row>
    <row r="32" spans="1:22" ht="15.75">
      <c r="A32" s="50" t="s">
        <v>37</v>
      </c>
      <c r="B32" s="120">
        <v>3226</v>
      </c>
      <c r="C32" s="120">
        <v>2688</v>
      </c>
      <c r="D32" s="120">
        <f t="shared" si="8"/>
        <v>538</v>
      </c>
      <c r="E32" s="120">
        <f t="shared" si="9"/>
        <v>3226</v>
      </c>
      <c r="F32" s="120">
        <v>2688</v>
      </c>
      <c r="G32" s="120">
        <v>538</v>
      </c>
      <c r="H32" s="120">
        <v>1137</v>
      </c>
      <c r="I32" s="120">
        <v>948</v>
      </c>
      <c r="J32" s="120">
        <f t="shared" si="10"/>
        <v>189</v>
      </c>
      <c r="K32" s="120">
        <f t="shared" si="11"/>
        <v>1137</v>
      </c>
      <c r="L32" s="120">
        <v>948</v>
      </c>
      <c r="M32" s="120">
        <v>189</v>
      </c>
      <c r="N32" s="120">
        <v>574</v>
      </c>
      <c r="O32" s="120">
        <v>478</v>
      </c>
      <c r="P32" s="120">
        <f t="shared" si="12"/>
        <v>96</v>
      </c>
      <c r="Q32" s="120">
        <f t="shared" si="5"/>
        <v>574</v>
      </c>
      <c r="R32" s="120">
        <v>478</v>
      </c>
      <c r="S32" s="121">
        <v>96</v>
      </c>
      <c r="T32" s="128">
        <v>3600</v>
      </c>
      <c r="U32" s="129">
        <f t="shared" si="13"/>
        <v>3000</v>
      </c>
      <c r="V32" s="130">
        <f t="shared" si="14"/>
        <v>600</v>
      </c>
    </row>
    <row r="33" spans="1:22" ht="15.75">
      <c r="A33" s="51" t="s">
        <v>78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2"/>
      <c r="T33" s="133"/>
      <c r="U33" s="134"/>
      <c r="V33" s="135"/>
    </row>
    <row r="34" spans="1:22" ht="21.75" customHeight="1" thickBot="1">
      <c r="A34" s="136" t="s">
        <v>38</v>
      </c>
      <c r="B34" s="137">
        <f>SUM(B7:B33)</f>
        <v>26846</v>
      </c>
      <c r="C34" s="137">
        <f>SUM(C7:C33)</f>
        <v>22372</v>
      </c>
      <c r="D34" s="137">
        <f>SUM(D7:D33)</f>
        <v>4474</v>
      </c>
      <c r="E34" s="137">
        <f>SUM(E7:E33)</f>
        <v>26844</v>
      </c>
      <c r="F34" s="137">
        <f aca="true" t="shared" si="15" ref="F34:S34">SUM(F7:F33)</f>
        <v>22371</v>
      </c>
      <c r="G34" s="137">
        <f t="shared" si="15"/>
        <v>4473</v>
      </c>
      <c r="H34" s="137">
        <f t="shared" si="15"/>
        <v>10951</v>
      </c>
      <c r="I34" s="137">
        <f t="shared" si="15"/>
        <v>9127</v>
      </c>
      <c r="J34" s="137">
        <f t="shared" si="15"/>
        <v>1824</v>
      </c>
      <c r="K34" s="137">
        <f t="shared" si="15"/>
        <v>10951</v>
      </c>
      <c r="L34" s="137">
        <f t="shared" si="15"/>
        <v>9127</v>
      </c>
      <c r="M34" s="137">
        <f t="shared" si="15"/>
        <v>1824</v>
      </c>
      <c r="N34" s="137">
        <f t="shared" si="15"/>
        <v>5272</v>
      </c>
      <c r="O34" s="137">
        <f t="shared" si="15"/>
        <v>4390</v>
      </c>
      <c r="P34" s="137">
        <f t="shared" si="15"/>
        <v>882</v>
      </c>
      <c r="Q34" s="137">
        <f t="shared" si="15"/>
        <v>5268</v>
      </c>
      <c r="R34" s="137">
        <f t="shared" si="15"/>
        <v>4390</v>
      </c>
      <c r="S34" s="138">
        <f t="shared" si="15"/>
        <v>878</v>
      </c>
      <c r="T34" s="139">
        <v>878</v>
      </c>
      <c r="U34" s="140">
        <v>878</v>
      </c>
      <c r="V34" s="141">
        <v>878</v>
      </c>
    </row>
    <row r="35" ht="22.5" customHeight="1" thickTop="1">
      <c r="A35" s="142"/>
    </row>
    <row r="36" ht="19.5" customHeight="1">
      <c r="A36" s="142"/>
    </row>
  </sheetData>
  <mergeCells count="8">
    <mergeCell ref="Q1:S1"/>
    <mergeCell ref="Q5:S5"/>
    <mergeCell ref="T5:V5"/>
    <mergeCell ref="A2:V2"/>
    <mergeCell ref="B5:G5"/>
    <mergeCell ref="A5:A6"/>
    <mergeCell ref="K5:M5"/>
    <mergeCell ref="N5:P5"/>
  </mergeCells>
  <printOptions horizontalCentered="1"/>
  <pageMargins left="0.1968503937007874" right="0.2362204724409449" top="0.52" bottom="0.21" header="0.15748031496062992" footer="0.18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Szolnok Megyei Jogú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Nikoletta</dc:creator>
  <cp:keywords/>
  <dc:description/>
  <cp:lastModifiedBy>Váradiné Mogyorósi Andrea</cp:lastModifiedBy>
  <cp:lastPrinted>2008-02-07T08:16:29Z</cp:lastPrinted>
  <dcterms:created xsi:type="dcterms:W3CDTF">2008-02-05T14:48:15Z</dcterms:created>
  <dcterms:modified xsi:type="dcterms:W3CDTF">2009-03-27T13:07:13Z</dcterms:modified>
  <cp:category/>
  <cp:version/>
  <cp:contentType/>
  <cp:contentStatus/>
</cp:coreProperties>
</file>