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40" windowWidth="5400" windowHeight="3255" tabRatio="889" activeTab="3"/>
  </bookViews>
  <sheets>
    <sheet name="Függelék I." sheetId="1" r:id="rId1"/>
    <sheet name="Függelék II." sheetId="2" r:id="rId2"/>
    <sheet name="Függelék III." sheetId="3" r:id="rId3"/>
    <sheet name="Függelék IV." sheetId="4" r:id="rId4"/>
  </sheets>
  <externalReferences>
    <externalReference r:id="rId7"/>
    <externalReference r:id="rId8"/>
    <externalReference r:id="rId9"/>
  </externalReferences>
  <definedNames>
    <definedName name="GDP">'[1]Háttéradatok'!$B$22:$AG$28</definedName>
    <definedName name="gdpp">'[2]Háttéradatok'!$B$22:$AG$28</definedName>
    <definedName name="intézmény">'[1]Háttéradatok'!$C$29:$AG$32</definedName>
    <definedName name="nep">'[1]Háttéradatok'!$C$29:$AG$32</definedName>
    <definedName name="nép">'[1]Háttéradatok'!$C$29:$AG$32</definedName>
    <definedName name="_xlnm.Print_Area" localSheetId="1">'Függelék II.'!$A$1:$L$36</definedName>
    <definedName name="_xlnm.Print_Area" localSheetId="2">'Függelék III.'!$A$1:$H$28</definedName>
    <definedName name="_xlnm.Print_Area" localSheetId="3">'Függelék IV.'!$A$1:$V$28</definedName>
    <definedName name="xxx">'[1]Háttéradatok'!$C$29:$AG$32</definedName>
    <definedName name="xxxxxx">'[1]Háttéradatok'!$C$29:$AG$32</definedName>
  </definedNames>
  <calcPr fullCalcOnLoad="1"/>
</workbook>
</file>

<file path=xl/sharedStrings.xml><?xml version="1.0" encoding="utf-8"?>
<sst xmlns="http://schemas.openxmlformats.org/spreadsheetml/2006/main" count="161" uniqueCount="105">
  <si>
    <t>Függelék I.</t>
  </si>
  <si>
    <t>adatok ezer Ft-ban</t>
  </si>
  <si>
    <t>Dátum</t>
  </si>
  <si>
    <t>Bevételek</t>
  </si>
  <si>
    <t>Kiadások</t>
  </si>
  <si>
    <t>Egyenleg</t>
  </si>
  <si>
    <t>Jogi szolgáltatási díj</t>
  </si>
  <si>
    <t>Kamat</t>
  </si>
  <si>
    <t>Összesen</t>
  </si>
  <si>
    <t>Elidegenítés előkészítése</t>
  </si>
  <si>
    <t>Forgalmi érték meghatározás</t>
  </si>
  <si>
    <t>Elidegenítés lebonyolítása</t>
  </si>
  <si>
    <t>Bérlőkijelölési jog</t>
  </si>
  <si>
    <t>Kárpótlási jegy</t>
  </si>
  <si>
    <t>Lakásvásárlás</t>
  </si>
  <si>
    <t>OTP ktg.</t>
  </si>
  <si>
    <t>Összesen:</t>
  </si>
  <si>
    <t>Szemétszállítás</t>
  </si>
  <si>
    <t>munka tűz környezetvédelem</t>
  </si>
  <si>
    <t>munka tűz környezetvédelem ÁFA</t>
  </si>
  <si>
    <t>Munka-, tűz és  környezetvédelem</t>
  </si>
  <si>
    <t>rovar, rágcsáló irtás</t>
  </si>
  <si>
    <t>Rovar, rágcsáló irtás</t>
  </si>
  <si>
    <t>Karbantartás</t>
  </si>
  <si>
    <t>Alap</t>
  </si>
  <si>
    <t>ÁFA</t>
  </si>
  <si>
    <t>Bartók Béla Alapfokú Művészetoktatási Intézmény</t>
  </si>
  <si>
    <t>Fiúmei úti Általános Iskola</t>
  </si>
  <si>
    <t>Belvárosi Általános Iskola</t>
  </si>
  <si>
    <t>Kassai úti Általános Iskola</t>
  </si>
  <si>
    <t>Újvárosi Általános Iskola</t>
  </si>
  <si>
    <t>Szent-Györgyi Albert Általános Iskola</t>
  </si>
  <si>
    <t>Verseghy Ferenc Gimnázium</t>
  </si>
  <si>
    <t>Varga Katalin Gimnázium</t>
  </si>
  <si>
    <t>Városi Kollégium</t>
  </si>
  <si>
    <t>Intézményszolgálat intézményei összesen:</t>
  </si>
  <si>
    <t xml:space="preserve"> Függelék II.</t>
  </si>
  <si>
    <t>Ft-ban</t>
  </si>
  <si>
    <t>Intézmény megnevezése</t>
  </si>
  <si>
    <t>Villany</t>
  </si>
  <si>
    <t>Gáz</t>
  </si>
  <si>
    <t>Távhő</t>
  </si>
  <si>
    <t>Mindösszesen</t>
  </si>
  <si>
    <t>Villamos energia</t>
  </si>
  <si>
    <t>Földgáz</t>
  </si>
  <si>
    <t>Adóalap</t>
  </si>
  <si>
    <t>SZMJV Önkormányzat Egészségügyi és Bölcsődei Igazgatósága</t>
  </si>
  <si>
    <t>Szigligeti Színház</t>
  </si>
  <si>
    <t xml:space="preserve"> Függelék III.</t>
  </si>
  <si>
    <t>Szolnok Megyei Jogú Város</t>
  </si>
  <si>
    <t>egész napos ellátás</t>
  </si>
  <si>
    <t xml:space="preserve">tízórai </t>
  </si>
  <si>
    <t xml:space="preserve">ebéd </t>
  </si>
  <si>
    <t>uzsonna</t>
  </si>
  <si>
    <t>reggeli</t>
  </si>
  <si>
    <t>ebéd/menza</t>
  </si>
  <si>
    <t>vacsora</t>
  </si>
  <si>
    <t>Fiumei úti Általános Iskola</t>
  </si>
  <si>
    <t>Kőrösi Csoma Sándor Általános Iskola és Konstantin Alapfokú Művészetoktatási Intézmény</t>
  </si>
  <si>
    <t>Tiszaparti Gimnázium és Humán Szakközépiskola</t>
  </si>
  <si>
    <t xml:space="preserve">Összesen: </t>
  </si>
  <si>
    <t>Kodály Zoltán Ének-zenei Általános Iskola és Tallinn Alapfokú Művészetoktatási Intézmény</t>
  </si>
  <si>
    <t>Széchenyi krt-i Ált.Iskola, Sportiskola és Alapfokú Művészetoktatási Intézmény</t>
  </si>
  <si>
    <t>Szandaszőlősi Általános Iskola, Művelődési Ház és Alapfokú Művészetoktatási Intézmény</t>
  </si>
  <si>
    <t xml:space="preserve">Szent-Györgyi Albert Általános Iskola </t>
  </si>
  <si>
    <t xml:space="preserve">Széchenyi István Gimnázium és Általános Iskola </t>
  </si>
  <si>
    <t>Hild Viktor Könyvtár és Közművelődési Intézmény</t>
  </si>
  <si>
    <t>Felújitási alap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</si>
  <si>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</si>
  <si>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</si>
  <si>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</si>
  <si>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</si>
  <si>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</si>
  <si>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</si>
  <si>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</si>
  <si>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</si>
  <si>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</si>
  <si>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</si>
  <si>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</si>
  <si>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</si>
  <si>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</si>
  <si>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</si>
  <si>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Szolnok Városi Pedagógiai Szakszolgálat</t>
  </si>
  <si>
    <t>"Liget Otthon" Fogyatékos Személyek Ápoló, Gondozó Otthona és Nappali Intézménye</t>
  </si>
  <si>
    <t>Polgármesteri Hivatal Ellátó és Szolgáltató Szervezet</t>
  </si>
  <si>
    <t>SZMJV Önkormányzat Hivatásos Tűzoltóság</t>
  </si>
  <si>
    <t>Széchenyi krt-i Általános Iskola, Sportiskola és Alapfokú Művészetoktatási Intézmény</t>
  </si>
  <si>
    <t>II. Rákóczi Ferenc Általános Iskola</t>
  </si>
  <si>
    <t xml:space="preserve"> Szolnok Megyei Jogú Város </t>
  </si>
  <si>
    <t>Vételár- kedvezmény</t>
  </si>
  <si>
    <t>Lakás- értékesítés bevétele</t>
  </si>
  <si>
    <t>kWó</t>
  </si>
  <si>
    <r>
      <t xml:space="preserve"> m</t>
    </r>
    <r>
      <rPr>
        <b/>
        <vertAlign val="superscript"/>
        <sz val="10"/>
        <rFont val="Times New Roman"/>
        <family val="1"/>
      </rPr>
      <t>3</t>
    </r>
  </si>
  <si>
    <t xml:space="preserve"> GJ</t>
  </si>
  <si>
    <t>II. Rákóczi Ferenc  Általános Iskola</t>
  </si>
  <si>
    <t>Szolnok Városi Óvodák, Egységes Pedagógiai Szakszolgálat és Pedagógiai-szakmai Szolgáltató Intézmény</t>
  </si>
  <si>
    <t>Liget úti Általános Iskola, Előkészítő, Készségfejlesztő Speciális Szakiskola és Egységes Gyógypedagógiai Módszertani Intézmény</t>
  </si>
  <si>
    <t>Szolnoki Műszaki Szakközép- és Szakiskola</t>
  </si>
  <si>
    <t>Szolnoki Szolgáltatási Szakközép- és Szakiskola</t>
  </si>
  <si>
    <t>költségvetési intézményei  által ellátott 2009. évi tervezett gyermekélelmezési napjai</t>
  </si>
  <si>
    <t>2008.</t>
  </si>
  <si>
    <t>Lakásprivatizációs bevételek teljesítése és felhasználása 1994-2008. években</t>
  </si>
  <si>
    <t>Energia kincstár körébe tartozó intézményeinek 2009. évi bázis energia-felhasználási normái</t>
  </si>
  <si>
    <t>Függelék IV.</t>
  </si>
  <si>
    <t>Szolnok Megyei Jogú Város Intézményszolgálata részben önállóan gazdálkodó intézményeinek egyes kiemelt előirányzatai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</si>
</sst>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#,###.00"/>
    <numFmt numFmtId="167" formatCode="#,##0_ ;[Red]\-#,##0\ "/>
    <numFmt numFmtId="168" formatCode="_-* #,##0\ _F_t_-;\-* #,##0\ _F_t_-;_-* &quot;-&quot;??\ _F_t_-;_-@_-"/>
    <numFmt numFmtId="169" formatCode="#,###.0"/>
    <numFmt numFmtId="170" formatCode="#"/>
    <numFmt numFmtId="171" formatCode="#,###.000"/>
    <numFmt numFmtId="172" formatCode="0.0"/>
    <numFmt numFmtId="173" formatCode="0.000"/>
    <numFmt numFmtId="174" formatCode="_-* #,##0.000\ _F_t_-;\-* #,##0.000\ _F_t_-;_-* &quot;-&quot;??\ _F_t_-;_-@_-"/>
    <numFmt numFmtId="175" formatCode="#,###.0000"/>
    <numFmt numFmtId="176" formatCode="#,###.00000"/>
    <numFmt numFmtId="177" formatCode="#,###.000000"/>
    <numFmt numFmtId="178" formatCode="#,##0.0\ _F_t;[Red]#,##0.0\ _F_t"/>
    <numFmt numFmtId="179" formatCode="_-* #,##0.00_-;\-* #,##0.00_-;_-* &quot;-&quot;??_-;_-@_-"/>
    <numFmt numFmtId="180" formatCode="#,##0.000"/>
    <numFmt numFmtId="181" formatCode="#,##0.0_ ;[Red]\-#,##0.0\ "/>
    <numFmt numFmtId="182" formatCode="0.000000"/>
    <numFmt numFmtId="183" formatCode="0.00000"/>
    <numFmt numFmtId="184" formatCode="0.000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_-* #,##0.0\ _F_t_-;\-* #,##0.0\ _F_t_-;_-* &quot;-&quot;??\ _F_t_-;_-@_-"/>
    <numFmt numFmtId="189" formatCode="#,##0_ ;\-#,##0\ "/>
    <numFmt numFmtId="190" formatCode="yyyy\.mm\.dd"/>
    <numFmt numFmtId="191" formatCode="0.0%"/>
    <numFmt numFmtId="192" formatCode="#,###.0000000"/>
    <numFmt numFmtId="193" formatCode="#,###.00000000"/>
    <numFmt numFmtId="194" formatCode="0.000%"/>
    <numFmt numFmtId="195" formatCode="#,##0.0000"/>
    <numFmt numFmtId="196" formatCode="#,##0.00000"/>
    <numFmt numFmtId="197" formatCode="#,##0.000000"/>
    <numFmt numFmtId="198" formatCode="#,##0.0000000"/>
  </numFmts>
  <fonts count="3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8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3" fontId="2" fillId="0" borderId="0" xfId="64" applyNumberFormat="1" applyFont="1" applyAlignment="1">
      <alignment vertical="center"/>
      <protection/>
    </xf>
    <xf numFmtId="3" fontId="2" fillId="0" borderId="0" xfId="64" applyNumberFormat="1" applyFont="1" applyAlignment="1">
      <alignment horizontal="left" vertical="center"/>
      <protection/>
    </xf>
    <xf numFmtId="3" fontId="2" fillId="0" borderId="0" xfId="64" applyNumberFormat="1" applyFont="1" applyBorder="1" applyAlignment="1">
      <alignment horizontal="centerContinuous" vertical="center"/>
      <protection/>
    </xf>
    <xf numFmtId="3" fontId="2" fillId="0" borderId="0" xfId="64" applyNumberFormat="1" applyFont="1" applyAlignment="1">
      <alignment horizontal="centerContinuous" vertical="center"/>
      <protection/>
    </xf>
    <xf numFmtId="3" fontId="6" fillId="0" borderId="10" xfId="64" applyNumberFormat="1" applyFont="1" applyBorder="1" applyAlignment="1">
      <alignment horizontal="center" vertical="center"/>
      <protection/>
    </xf>
    <xf numFmtId="3" fontId="6" fillId="0" borderId="11" xfId="64" applyNumberFormat="1" applyFont="1" applyBorder="1" applyAlignment="1">
      <alignment horizontal="center" vertical="center"/>
      <protection/>
    </xf>
    <xf numFmtId="3" fontId="6" fillId="0" borderId="12" xfId="64" applyNumberFormat="1" applyFont="1" applyBorder="1" applyAlignment="1">
      <alignment horizontal="center" vertical="center"/>
      <protection/>
    </xf>
    <xf numFmtId="3" fontId="2" fillId="0" borderId="13" xfId="64" applyNumberFormat="1" applyFont="1" applyBorder="1" applyAlignment="1">
      <alignment vertical="center"/>
      <protection/>
    </xf>
    <xf numFmtId="3" fontId="2" fillId="0" borderId="14" xfId="64" applyNumberFormat="1" applyFont="1" applyBorder="1" applyAlignment="1">
      <alignment vertical="center"/>
      <protection/>
    </xf>
    <xf numFmtId="3" fontId="2" fillId="0" borderId="15" xfId="64" applyNumberFormat="1" applyFont="1" applyFill="1" applyBorder="1" applyAlignment="1">
      <alignment vertical="center"/>
      <protection/>
    </xf>
    <xf numFmtId="3" fontId="2" fillId="0" borderId="16" xfId="64" applyNumberFormat="1" applyFont="1" applyBorder="1" applyAlignment="1">
      <alignment vertical="center"/>
      <protection/>
    </xf>
    <xf numFmtId="3" fontId="2" fillId="0" borderId="0" xfId="64" applyNumberFormat="1" applyFont="1" applyAlignment="1">
      <alignment horizontal="center" vertical="center"/>
      <protection/>
    </xf>
    <xf numFmtId="3" fontId="2" fillId="22" borderId="14" xfId="64" applyNumberFormat="1" applyFont="1" applyFill="1" applyBorder="1" applyAlignment="1">
      <alignment vertical="center"/>
      <protection/>
    </xf>
    <xf numFmtId="3" fontId="2" fillId="22" borderId="13" xfId="64" applyNumberFormat="1" applyFont="1" applyFill="1" applyBorder="1" applyAlignment="1">
      <alignment vertical="center"/>
      <protection/>
    </xf>
    <xf numFmtId="3" fontId="2" fillId="22" borderId="15" xfId="64" applyNumberFormat="1" applyFont="1" applyFill="1" applyBorder="1" applyAlignment="1">
      <alignment vertical="center"/>
      <protection/>
    </xf>
    <xf numFmtId="3" fontId="2" fillId="22" borderId="16" xfId="64" applyNumberFormat="1" applyFont="1" applyFill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3" fontId="6" fillId="0" borderId="18" xfId="64" applyNumberFormat="1" applyFont="1" applyBorder="1" applyAlignment="1">
      <alignment vertical="center"/>
      <protection/>
    </xf>
    <xf numFmtId="3" fontId="6" fillId="0" borderId="19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164" fontId="30" fillId="0" borderId="21" xfId="62" applyNumberFormat="1" applyFont="1" applyFill="1" applyBorder="1" applyAlignment="1">
      <alignment horizontal="center" vertical="center" wrapText="1"/>
      <protection/>
    </xf>
    <xf numFmtId="164" fontId="3" fillId="0" borderId="22" xfId="62" applyNumberFormat="1" applyFont="1" applyFill="1" applyBorder="1" applyAlignment="1">
      <alignment horizontal="center" vertical="center" wrapText="1"/>
      <protection/>
    </xf>
    <xf numFmtId="164" fontId="30" fillId="0" borderId="22" xfId="62" applyNumberFormat="1" applyFont="1" applyFill="1" applyBorder="1" applyAlignment="1">
      <alignment horizontal="center" vertical="center" wrapText="1"/>
      <protection/>
    </xf>
    <xf numFmtId="164" fontId="3" fillId="0" borderId="23" xfId="62" applyNumberFormat="1" applyFont="1" applyFill="1" applyBorder="1" applyAlignment="1">
      <alignment horizontal="center" vertical="center" wrapText="1"/>
      <protection/>
    </xf>
    <xf numFmtId="164" fontId="3" fillId="0" borderId="24" xfId="62" applyNumberFormat="1" applyFont="1" applyFill="1" applyBorder="1" applyAlignment="1">
      <alignment horizontal="center" vertical="center" wrapText="1"/>
      <protection/>
    </xf>
    <xf numFmtId="164" fontId="3" fillId="0" borderId="25" xfId="62" applyNumberFormat="1" applyFont="1" applyFill="1" applyBorder="1" applyAlignment="1">
      <alignment horizontal="center" vertical="center" wrapText="1"/>
      <protection/>
    </xf>
    <xf numFmtId="164" fontId="3" fillId="0" borderId="26" xfId="62" applyNumberFormat="1" applyFont="1" applyFill="1" applyBorder="1" applyAlignment="1">
      <alignment horizontal="center" vertical="center" wrapText="1"/>
      <protection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21" xfId="0" applyNumberFormat="1" applyFont="1" applyBorder="1" applyAlignment="1">
      <alignment horizontal="centerContinuous" vertical="center"/>
    </xf>
    <xf numFmtId="3" fontId="5" fillId="0" borderId="21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3" fontId="2" fillId="0" borderId="33" xfId="61" applyNumberFormat="1" applyFont="1" applyFill="1" applyBorder="1" applyAlignment="1">
      <alignment vertical="center" wrapText="1"/>
      <protection/>
    </xf>
    <xf numFmtId="3" fontId="2" fillId="0" borderId="34" xfId="59" applyNumberFormat="1" applyFont="1" applyBorder="1" applyAlignment="1">
      <alignment horizontal="left" vertical="center" wrapText="1"/>
      <protection/>
    </xf>
    <xf numFmtId="3" fontId="6" fillId="0" borderId="32" xfId="59" applyNumberFormat="1" applyFont="1" applyBorder="1" applyAlignment="1">
      <alignment horizontal="left" vertical="center" wrapText="1"/>
      <protection/>
    </xf>
    <xf numFmtId="164" fontId="2" fillId="0" borderId="33" xfId="66" applyNumberFormat="1" applyFont="1" applyFill="1" applyBorder="1" applyAlignment="1">
      <alignment horizontal="left" vertical="center" wrapText="1"/>
      <protection/>
    </xf>
    <xf numFmtId="164" fontId="23" fillId="0" borderId="33" xfId="66" applyNumberFormat="1" applyFont="1" applyFill="1" applyBorder="1" applyAlignment="1">
      <alignment horizontal="left" vertical="center" wrapText="1"/>
      <protection/>
    </xf>
    <xf numFmtId="164" fontId="23" fillId="0" borderId="33" xfId="59" applyNumberFormat="1" applyFont="1" applyFill="1" applyBorder="1" applyAlignment="1">
      <alignment horizontal="left" vertical="center" wrapText="1"/>
      <protection/>
    </xf>
    <xf numFmtId="164" fontId="23" fillId="0" borderId="33" xfId="61" applyNumberFormat="1" applyFont="1" applyFill="1" applyBorder="1" applyAlignment="1">
      <alignment vertical="center" wrapText="1"/>
      <protection/>
    </xf>
    <xf numFmtId="164" fontId="23" fillId="0" borderId="34" xfId="66" applyNumberFormat="1" applyFont="1" applyFill="1" applyBorder="1" applyAlignment="1">
      <alignment horizontal="left" vertical="center" wrapText="1"/>
      <protection/>
    </xf>
    <xf numFmtId="164" fontId="2" fillId="0" borderId="33" xfId="66" applyNumberFormat="1" applyFont="1" applyFill="1" applyBorder="1" applyAlignment="1">
      <alignment horizontal="left" vertical="center"/>
      <protection/>
    </xf>
    <xf numFmtId="164" fontId="2" fillId="0" borderId="33" xfId="59" applyNumberFormat="1" applyFont="1" applyFill="1" applyBorder="1" applyAlignment="1">
      <alignment horizontal="left" vertical="center" wrapText="1"/>
      <protection/>
    </xf>
    <xf numFmtId="164" fontId="2" fillId="0" borderId="33" xfId="65" applyNumberFormat="1" applyFont="1" applyFill="1" applyBorder="1" applyAlignment="1">
      <alignment horizontal="left" vertical="center" wrapText="1"/>
      <protection/>
    </xf>
    <xf numFmtId="164" fontId="2" fillId="0" borderId="33" xfId="61" applyNumberFormat="1" applyFont="1" applyFill="1" applyBorder="1" applyAlignment="1">
      <alignment vertical="center" wrapText="1"/>
      <protection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4" xfId="66" applyNumberFormat="1" applyFont="1" applyFill="1" applyBorder="1" applyAlignment="1">
      <alignment horizontal="left" vertical="center" wrapText="1"/>
      <protection/>
    </xf>
    <xf numFmtId="164" fontId="2" fillId="0" borderId="35" xfId="59" applyNumberFormat="1" applyFont="1" applyFill="1" applyBorder="1" applyAlignment="1">
      <alignment horizontal="left" vertical="center" wrapText="1"/>
      <protection/>
    </xf>
    <xf numFmtId="164" fontId="2" fillId="0" borderId="0" xfId="64" applyNumberFormat="1" applyFont="1" applyAlignment="1">
      <alignment vertical="center"/>
      <protection/>
    </xf>
    <xf numFmtId="164" fontId="2" fillId="0" borderId="0" xfId="64" applyNumberFormat="1" applyFont="1" applyAlignment="1">
      <alignment horizontal="right" vertical="center"/>
      <protection/>
    </xf>
    <xf numFmtId="164" fontId="2" fillId="0" borderId="0" xfId="64" applyNumberFormat="1" applyFont="1" applyAlignment="1">
      <alignment horizontal="left" vertical="center"/>
      <protection/>
    </xf>
    <xf numFmtId="164" fontId="2" fillId="0" borderId="0" xfId="64" applyNumberFormat="1" applyFont="1" applyBorder="1" applyAlignment="1">
      <alignment horizontal="centerContinuous" vertical="center"/>
      <protection/>
    </xf>
    <xf numFmtId="164" fontId="2" fillId="0" borderId="0" xfId="64" applyNumberFormat="1" applyFont="1" applyAlignment="1">
      <alignment horizontal="centerContinuous" vertical="center"/>
      <protection/>
    </xf>
    <xf numFmtId="164" fontId="6" fillId="0" borderId="36" xfId="64" applyNumberFormat="1" applyFont="1" applyBorder="1" applyAlignment="1">
      <alignment horizontal="center" vertical="center"/>
      <protection/>
    </xf>
    <xf numFmtId="164" fontId="6" fillId="0" borderId="37" xfId="64" applyNumberFormat="1" applyFont="1" applyBorder="1" applyAlignment="1">
      <alignment horizontal="center" vertical="center"/>
      <protection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2" fillId="0" borderId="29" xfId="64" applyNumberFormat="1" applyFont="1" applyBorder="1" applyAlignment="1">
      <alignment vertical="center"/>
      <protection/>
    </xf>
    <xf numFmtId="164" fontId="2" fillId="0" borderId="30" xfId="64" applyNumberFormat="1" applyFont="1" applyBorder="1" applyAlignment="1">
      <alignment vertical="center"/>
      <protection/>
    </xf>
    <xf numFmtId="164" fontId="2" fillId="0" borderId="27" xfId="64" applyNumberFormat="1" applyFont="1" applyBorder="1" applyAlignment="1">
      <alignment vertical="center"/>
      <protection/>
    </xf>
    <xf numFmtId="164" fontId="2" fillId="0" borderId="28" xfId="64" applyNumberFormat="1" applyFont="1" applyBorder="1" applyAlignment="1">
      <alignment vertical="center"/>
      <protection/>
    </xf>
    <xf numFmtId="164" fontId="2" fillId="22" borderId="27" xfId="64" applyNumberFormat="1" applyFont="1" applyFill="1" applyBorder="1" applyAlignment="1">
      <alignment vertical="center"/>
      <protection/>
    </xf>
    <xf numFmtId="164" fontId="2" fillId="0" borderId="40" xfId="64" applyNumberFormat="1" applyFont="1" applyBorder="1" applyAlignment="1">
      <alignment vertical="center"/>
      <protection/>
    </xf>
    <xf numFmtId="164" fontId="2" fillId="22" borderId="40" xfId="64" applyNumberFormat="1" applyFont="1" applyFill="1" applyBorder="1" applyAlignment="1">
      <alignment vertical="center"/>
      <protection/>
    </xf>
    <xf numFmtId="164" fontId="2" fillId="0" borderId="41" xfId="64" applyNumberFormat="1" applyFont="1" applyBorder="1" applyAlignment="1">
      <alignment vertical="center"/>
      <protection/>
    </xf>
    <xf numFmtId="164" fontId="6" fillId="0" borderId="31" xfId="64" applyNumberFormat="1" applyFont="1" applyBorder="1" applyAlignment="1">
      <alignment vertical="center"/>
      <protection/>
    </xf>
    <xf numFmtId="164" fontId="6" fillId="0" borderId="42" xfId="64" applyNumberFormat="1" applyFont="1" applyBorder="1" applyAlignment="1">
      <alignment vertical="center"/>
      <protection/>
    </xf>
    <xf numFmtId="164" fontId="23" fillId="0" borderId="33" xfId="61" applyNumberFormat="1" applyFont="1" applyFill="1" applyBorder="1" applyAlignment="1">
      <alignment vertical="center"/>
      <protection/>
    </xf>
    <xf numFmtId="164" fontId="23" fillId="0" borderId="33" xfId="0" applyNumberFormat="1" applyFont="1" applyFill="1" applyBorder="1" applyAlignment="1">
      <alignment horizontal="left" vertical="center" wrapText="1"/>
    </xf>
    <xf numFmtId="0" fontId="30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30" fillId="0" borderId="0" xfId="63" applyFont="1" applyAlignment="1">
      <alignment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164" fontId="30" fillId="0" borderId="33" xfId="0" applyNumberFormat="1" applyFont="1" applyFill="1" applyBorder="1" applyAlignment="1">
      <alignment vertical="center" wrapText="1"/>
    </xf>
    <xf numFmtId="3" fontId="30" fillId="0" borderId="27" xfId="63" applyNumberFormat="1" applyFont="1" applyBorder="1" applyAlignment="1">
      <alignment vertical="center"/>
      <protection/>
    </xf>
    <xf numFmtId="3" fontId="30" fillId="0" borderId="27" xfId="60" applyNumberFormat="1" applyFont="1" applyFill="1" applyBorder="1" applyAlignment="1" applyProtection="1">
      <alignment vertical="center"/>
      <protection locked="0"/>
    </xf>
    <xf numFmtId="3" fontId="30" fillId="0" borderId="28" xfId="63" applyNumberFormat="1" applyFont="1" applyBorder="1" applyAlignment="1">
      <alignment vertical="center"/>
      <protection/>
    </xf>
    <xf numFmtId="164" fontId="30" fillId="0" borderId="34" xfId="66" applyNumberFormat="1" applyFont="1" applyFill="1" applyBorder="1" applyAlignment="1">
      <alignment horizontal="left" vertical="center" wrapText="1"/>
      <protection/>
    </xf>
    <xf numFmtId="164" fontId="30" fillId="0" borderId="33" xfId="61" applyNumberFormat="1" applyFont="1" applyFill="1" applyBorder="1" applyAlignment="1">
      <alignment vertical="center"/>
      <protection/>
    </xf>
    <xf numFmtId="164" fontId="30" fillId="0" borderId="33" xfId="59" applyNumberFormat="1" applyFont="1" applyFill="1" applyBorder="1" applyAlignment="1">
      <alignment horizontal="left" vertical="center" wrapText="1"/>
      <protection/>
    </xf>
    <xf numFmtId="164" fontId="30" fillId="0" borderId="33" xfId="0" applyNumberFormat="1" applyFont="1" applyFill="1" applyBorder="1" applyAlignment="1">
      <alignment horizontal="left" vertical="center" wrapText="1"/>
    </xf>
    <xf numFmtId="164" fontId="30" fillId="0" borderId="33" xfId="66" applyNumberFormat="1" applyFont="1" applyFill="1" applyBorder="1" applyAlignment="1">
      <alignment horizontal="left" vertical="center" wrapText="1"/>
      <protection/>
    </xf>
    <xf numFmtId="164" fontId="30" fillId="0" borderId="34" xfId="65" applyNumberFormat="1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vertical="center"/>
      <protection/>
    </xf>
    <xf numFmtId="3" fontId="30" fillId="0" borderId="0" xfId="63" applyNumberFormat="1" applyFont="1" applyAlignment="1">
      <alignment vertical="center"/>
      <protection/>
    </xf>
    <xf numFmtId="0" fontId="30" fillId="0" borderId="31" xfId="63" applyFont="1" applyBorder="1" applyAlignment="1">
      <alignment horizontal="center" vertical="center" wrapText="1"/>
      <protection/>
    </xf>
    <xf numFmtId="0" fontId="30" fillId="0" borderId="42" xfId="63" applyFont="1" applyBorder="1" applyAlignment="1">
      <alignment horizontal="center" vertical="center" wrapText="1"/>
      <protection/>
    </xf>
    <xf numFmtId="3" fontId="6" fillId="0" borderId="0" xfId="64" applyNumberFormat="1" applyFont="1" applyAlignment="1">
      <alignment horizontal="center" vertical="center"/>
      <protection/>
    </xf>
    <xf numFmtId="164" fontId="30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horizontal="right" vertical="center"/>
    </xf>
    <xf numFmtId="164" fontId="30" fillId="0" borderId="22" xfId="0" applyNumberFormat="1" applyFont="1" applyFill="1" applyBorder="1" applyAlignment="1">
      <alignment vertical="center"/>
    </xf>
    <xf numFmtId="164" fontId="30" fillId="0" borderId="29" xfId="0" applyNumberFormat="1" applyFont="1" applyFill="1" applyBorder="1" applyAlignment="1">
      <alignment vertical="center"/>
    </xf>
    <xf numFmtId="164" fontId="30" fillId="0" borderId="30" xfId="0" applyNumberFormat="1" applyFont="1" applyFill="1" applyBorder="1" applyAlignment="1">
      <alignment vertical="center"/>
    </xf>
    <xf numFmtId="164" fontId="3" fillId="0" borderId="43" xfId="67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0" fillId="0" borderId="27" xfId="0" applyNumberFormat="1" applyFont="1" applyFill="1" applyBorder="1" applyAlignment="1">
      <alignment vertical="center"/>
    </xf>
    <xf numFmtId="164" fontId="30" fillId="0" borderId="28" xfId="0" applyNumberFormat="1" applyFont="1" applyFill="1" applyBorder="1" applyAlignment="1">
      <alignment vertical="center"/>
    </xf>
    <xf numFmtId="164" fontId="30" fillId="0" borderId="46" xfId="67" applyNumberFormat="1" applyFont="1" applyFill="1" applyBorder="1" applyAlignment="1">
      <alignment vertical="center"/>
      <protection/>
    </xf>
    <xf numFmtId="164" fontId="30" fillId="0" borderId="15" xfId="0" applyNumberFormat="1" applyFont="1" applyFill="1" applyBorder="1" applyAlignment="1">
      <alignment vertical="center"/>
    </xf>
    <xf numFmtId="164" fontId="30" fillId="0" borderId="47" xfId="0" applyNumberFormat="1" applyFont="1" applyFill="1" applyBorder="1" applyAlignment="1">
      <alignment vertical="center"/>
    </xf>
    <xf numFmtId="164" fontId="30" fillId="0" borderId="13" xfId="67" applyNumberFormat="1" applyFont="1" applyFill="1" applyBorder="1" applyAlignment="1">
      <alignment vertical="center"/>
      <protection/>
    </xf>
    <xf numFmtId="164" fontId="30" fillId="0" borderId="14" xfId="0" applyNumberFormat="1" applyFont="1" applyFill="1" applyBorder="1" applyAlignment="1">
      <alignment vertical="center"/>
    </xf>
    <xf numFmtId="164" fontId="30" fillId="0" borderId="16" xfId="0" applyNumberFormat="1" applyFont="1" applyFill="1" applyBorder="1" applyAlignment="1">
      <alignment vertical="center"/>
    </xf>
    <xf numFmtId="164" fontId="30" fillId="0" borderId="48" xfId="67" applyNumberFormat="1" applyFont="1" applyFill="1" applyBorder="1" applyAlignment="1">
      <alignment vertical="center"/>
      <protection/>
    </xf>
    <xf numFmtId="164" fontId="30" fillId="0" borderId="49" xfId="0" applyNumberFormat="1" applyFont="1" applyFill="1" applyBorder="1" applyAlignment="1">
      <alignment vertical="center"/>
    </xf>
    <xf numFmtId="164" fontId="30" fillId="0" borderId="50" xfId="0" applyNumberFormat="1" applyFont="1" applyFill="1" applyBorder="1" applyAlignment="1">
      <alignment vertical="center"/>
    </xf>
    <xf numFmtId="164" fontId="30" fillId="0" borderId="40" xfId="0" applyNumberFormat="1" applyFont="1" applyFill="1" applyBorder="1" applyAlignment="1">
      <alignment vertical="center"/>
    </xf>
    <xf numFmtId="164" fontId="30" fillId="0" borderId="41" xfId="0" applyNumberFormat="1" applyFont="1" applyFill="1" applyBorder="1" applyAlignment="1">
      <alignment vertical="center"/>
    </xf>
    <xf numFmtId="164" fontId="30" fillId="0" borderId="51" xfId="0" applyNumberFormat="1" applyFont="1" applyFill="1" applyBorder="1" applyAlignment="1">
      <alignment vertical="center"/>
    </xf>
    <xf numFmtId="164" fontId="30" fillId="0" borderId="52" xfId="0" applyNumberFormat="1" applyFont="1" applyFill="1" applyBorder="1" applyAlignment="1">
      <alignment vertical="center"/>
    </xf>
    <xf numFmtId="164" fontId="30" fillId="0" borderId="53" xfId="0" applyNumberFormat="1" applyFont="1" applyFill="1" applyBorder="1" applyAlignment="1">
      <alignment vertical="center"/>
    </xf>
    <xf numFmtId="164" fontId="3" fillId="0" borderId="32" xfId="67" applyNumberFormat="1" applyFont="1" applyFill="1" applyBorder="1" applyAlignment="1">
      <alignment vertical="center" wrapText="1"/>
      <protection/>
    </xf>
    <xf numFmtId="164" fontId="3" fillId="0" borderId="3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0" xfId="61" applyNumberFormat="1" applyFont="1" applyFill="1" applyBorder="1" applyAlignment="1">
      <alignment vertic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3" fontId="30" fillId="0" borderId="21" xfId="60" applyNumberFormat="1" applyFont="1" applyFill="1" applyBorder="1" applyAlignment="1" applyProtection="1">
      <alignment vertical="center"/>
      <protection locked="0"/>
    </xf>
    <xf numFmtId="3" fontId="30" fillId="0" borderId="21" xfId="63" applyNumberFormat="1" applyFont="1" applyBorder="1" applyAlignment="1">
      <alignment vertical="center"/>
      <protection/>
    </xf>
    <xf numFmtId="3" fontId="30" fillId="0" borderId="55" xfId="63" applyNumberFormat="1" applyFont="1" applyBorder="1" applyAlignment="1">
      <alignment vertical="center"/>
      <protection/>
    </xf>
    <xf numFmtId="0" fontId="3" fillId="0" borderId="56" xfId="63" applyFont="1" applyBorder="1" applyAlignment="1">
      <alignment horizontal="left" vertical="center"/>
      <protection/>
    </xf>
    <xf numFmtId="3" fontId="3" fillId="0" borderId="38" xfId="63" applyNumberFormat="1" applyFont="1" applyBorder="1" applyAlignment="1">
      <alignment vertical="center"/>
      <protection/>
    </xf>
    <xf numFmtId="3" fontId="3" fillId="0" borderId="39" xfId="63" applyNumberFormat="1" applyFont="1" applyBorder="1" applyAlignment="1">
      <alignment vertical="center"/>
      <protection/>
    </xf>
    <xf numFmtId="164" fontId="30" fillId="0" borderId="54" xfId="59" applyNumberFormat="1" applyFont="1" applyFill="1" applyBorder="1" applyAlignment="1">
      <alignment horizontal="left" vertical="center" wrapText="1"/>
      <protection/>
    </xf>
    <xf numFmtId="3" fontId="30" fillId="0" borderId="22" xfId="63" applyNumberFormat="1" applyFont="1" applyBorder="1" applyAlignment="1">
      <alignment vertical="center"/>
      <protection/>
    </xf>
    <xf numFmtId="3" fontId="30" fillId="0" borderId="22" xfId="60" applyNumberFormat="1" applyFont="1" applyFill="1" applyBorder="1" applyAlignment="1" applyProtection="1">
      <alignment vertical="center"/>
      <protection locked="0"/>
    </xf>
    <xf numFmtId="3" fontId="30" fillId="0" borderId="23" xfId="60" applyNumberFormat="1" applyFont="1" applyFill="1" applyBorder="1" applyAlignment="1" applyProtection="1">
      <alignment vertical="center"/>
      <protection locked="0"/>
    </xf>
    <xf numFmtId="3" fontId="30" fillId="0" borderId="34" xfId="59" applyNumberFormat="1" applyFont="1" applyBorder="1" applyAlignment="1">
      <alignment horizontal="left" vertical="center" wrapText="1"/>
      <protection/>
    </xf>
    <xf numFmtId="3" fontId="23" fillId="0" borderId="34" xfId="59" applyNumberFormat="1" applyFont="1" applyBorder="1" applyAlignment="1">
      <alignment horizontal="left" vertical="center" wrapText="1"/>
      <protection/>
    </xf>
    <xf numFmtId="3" fontId="2" fillId="0" borderId="0" xfId="0" applyNumberFormat="1" applyFont="1" applyAlignment="1">
      <alignment vertical="center"/>
    </xf>
    <xf numFmtId="3" fontId="6" fillId="22" borderId="42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6" fillId="0" borderId="0" xfId="64" applyNumberFormat="1" applyFont="1" applyAlignment="1">
      <alignment horizontal="center" vertical="center"/>
      <protection/>
    </xf>
    <xf numFmtId="3" fontId="6" fillId="0" borderId="57" xfId="64" applyNumberFormat="1" applyFont="1" applyBorder="1" applyAlignment="1">
      <alignment horizontal="center" vertical="center"/>
      <protection/>
    </xf>
    <xf numFmtId="3" fontId="6" fillId="0" borderId="54" xfId="64" applyNumberFormat="1" applyFont="1" applyBorder="1" applyAlignment="1">
      <alignment horizontal="center" vertical="center"/>
      <protection/>
    </xf>
    <xf numFmtId="164" fontId="6" fillId="0" borderId="36" xfId="64" applyNumberFormat="1" applyFont="1" applyBorder="1" applyAlignment="1">
      <alignment horizontal="center" vertical="center"/>
      <protection/>
    </xf>
    <xf numFmtId="3" fontId="6" fillId="0" borderId="10" xfId="64" applyNumberFormat="1" applyFont="1" applyBorder="1" applyAlignment="1">
      <alignment horizontal="center" vertical="center"/>
      <protection/>
    </xf>
    <xf numFmtId="3" fontId="6" fillId="0" borderId="58" xfId="64" applyNumberFormat="1" applyFont="1" applyBorder="1" applyAlignment="1">
      <alignment horizontal="center" vertical="center"/>
      <protection/>
    </xf>
    <xf numFmtId="3" fontId="6" fillId="0" borderId="59" xfId="64" applyNumberFormat="1" applyFont="1" applyBorder="1" applyAlignment="1">
      <alignment horizontal="center" vertical="center"/>
      <protection/>
    </xf>
    <xf numFmtId="164" fontId="6" fillId="0" borderId="38" xfId="64" applyNumberFormat="1" applyFont="1" applyBorder="1" applyAlignment="1">
      <alignment horizontal="center" vertical="center"/>
      <protection/>
    </xf>
    <xf numFmtId="3" fontId="6" fillId="0" borderId="60" xfId="64" applyNumberFormat="1" applyFont="1" applyBorder="1" applyAlignment="1">
      <alignment horizontal="center" vertical="center"/>
      <protection/>
    </xf>
    <xf numFmtId="0" fontId="30" fillId="0" borderId="0" xfId="63" applyFont="1" applyAlignment="1">
      <alignment horizontal="right"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30" fillId="0" borderId="0" xfId="63" applyFont="1" applyAlignment="1">
      <alignment vertical="center" wrapText="1"/>
      <protection/>
    </xf>
    <xf numFmtId="164" fontId="30" fillId="0" borderId="0" xfId="0" applyNumberFormat="1" applyFont="1" applyFill="1" applyAlignment="1">
      <alignment horizontal="right" vertical="center"/>
    </xf>
    <xf numFmtId="164" fontId="3" fillId="0" borderId="21" xfId="62" applyNumberFormat="1" applyFont="1" applyFill="1" applyBorder="1" applyAlignment="1">
      <alignment horizontal="center" vertical="center" wrapText="1"/>
      <protection/>
    </xf>
    <xf numFmtId="164" fontId="3" fillId="0" borderId="55" xfId="62" applyNumberFormat="1" applyFont="1" applyFill="1" applyBorder="1" applyAlignment="1">
      <alignment horizontal="center" vertical="center" wrapText="1"/>
      <protection/>
    </xf>
    <xf numFmtId="164" fontId="3" fillId="0" borderId="61" xfId="62" applyNumberFormat="1" applyFont="1" applyFill="1" applyBorder="1" applyAlignment="1">
      <alignment horizontal="center" vertical="center" wrapText="1"/>
      <protection/>
    </xf>
    <xf numFmtId="164" fontId="3" fillId="0" borderId="62" xfId="62" applyNumberFormat="1" applyFont="1" applyFill="1" applyBorder="1" applyAlignment="1">
      <alignment horizontal="center" vertical="center" wrapText="1"/>
      <protection/>
    </xf>
    <xf numFmtId="164" fontId="3" fillId="0" borderId="63" xfId="62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/>
    </xf>
    <xf numFmtId="164" fontId="3" fillId="0" borderId="57" xfId="67" applyNumberFormat="1" applyFont="1" applyFill="1" applyBorder="1" applyAlignment="1">
      <alignment horizontal="center" vertical="center"/>
      <protection/>
    </xf>
    <xf numFmtId="164" fontId="3" fillId="0" borderId="54" xfId="67" applyNumberFormat="1" applyFont="1" applyFill="1" applyBorder="1" applyAlignment="1">
      <alignment horizontal="center" vertical="center"/>
      <protection/>
    </xf>
    <xf numFmtId="164" fontId="30" fillId="0" borderId="21" xfId="62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 3" xfId="58"/>
    <cellStyle name="Normál_2002 januári KGy.mellékletek" xfId="59"/>
    <cellStyle name="Normál_2003-ra élelmezési táblák tervezete" xfId="60"/>
    <cellStyle name="Normál_Intézm.műk.és szintrehozási szint" xfId="61"/>
    <cellStyle name="Normál_Intézményi tervegyeztetés 2007 01 8 13 (KITÖLTÖTT)kj korr" xfId="62"/>
    <cellStyle name="Normál_Költségvetési rendelet Niki táblák" xfId="63"/>
    <cellStyle name="Normál_Kötött áll.hzj. int.bontás 2002" xfId="64"/>
    <cellStyle name="Normál_Módosítás 12.14" xfId="65"/>
    <cellStyle name="Normál_összesítő intézményeknek Niki munkaanyag" xfId="66"/>
    <cellStyle name="Normál_Üres állás gyűjtó 2007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VIP\K&#246;lts&#233;gvet&#233;s\2006\Int&#233;zm&#233;nyek%202006\Energia%20kiad&#225;sok%20v&#233;glege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Energia előzetes terv 2006.év "/>
      <sheetName val="Energia előzetes terv 2006.  "/>
      <sheetName val="Intézm. energia naturália 2006."/>
      <sheetName val="Energia eltérés ALFA-Intézmény."/>
    </sheetNames>
    <sheetDataSet>
      <sheetData sheetId="0">
        <row r="17">
          <cell r="I17">
            <v>17045324.483499996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12007441.661274998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11325805.634849997</v>
          </cell>
        </row>
        <row r="54">
          <cell r="I54">
            <v>0</v>
          </cell>
        </row>
        <row r="55">
          <cell r="I55">
            <v>0</v>
          </cell>
        </row>
        <row r="58">
          <cell r="I58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18679578.672349997</v>
          </cell>
        </row>
        <row r="66">
          <cell r="I66">
            <v>10559425.834724998</v>
          </cell>
        </row>
        <row r="67">
          <cell r="I67">
            <v>10836618.930974998</v>
          </cell>
        </row>
        <row r="75">
          <cell r="I75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21806972.785649996</v>
          </cell>
        </row>
        <row r="92">
          <cell r="I92">
            <v>0</v>
          </cell>
        </row>
        <row r="110">
          <cell r="I110">
            <v>0</v>
          </cell>
        </row>
        <row r="114">
          <cell r="I114">
            <v>1361018.5898999998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P25" sqref="P25"/>
    </sheetView>
  </sheetViews>
  <sheetFormatPr defaultColWidth="9.140625" defaultRowHeight="12.75"/>
  <cols>
    <col min="1" max="1" width="8.8515625" style="34" customWidth="1"/>
    <col min="2" max="3" width="9.140625" style="34" customWidth="1"/>
    <col min="4" max="4" width="10.7109375" style="34" customWidth="1"/>
    <col min="5" max="12" width="9.140625" style="34" customWidth="1"/>
    <col min="13" max="13" width="10.140625" style="34" customWidth="1"/>
    <col min="14" max="16384" width="9.140625" style="34" customWidth="1"/>
  </cols>
  <sheetData>
    <row r="1" ht="12.75">
      <c r="P1" s="34" t="s">
        <v>0</v>
      </c>
    </row>
    <row r="3" spans="1:16" ht="14.25">
      <c r="A3" s="153" t="s">
        <v>101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4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ht="12.75">
      <c r="P5" s="130" t="s">
        <v>1</v>
      </c>
    </row>
    <row r="6" spans="1:16" s="38" customFormat="1" ht="16.5" customHeight="1">
      <c r="A6" s="149" t="s">
        <v>2</v>
      </c>
      <c r="B6" s="36" t="s">
        <v>3</v>
      </c>
      <c r="C6" s="37"/>
      <c r="D6" s="37"/>
      <c r="E6" s="37"/>
      <c r="F6" s="37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151" t="s">
        <v>5</v>
      </c>
    </row>
    <row r="7" spans="1:16" s="39" customFormat="1" ht="33.75" customHeight="1">
      <c r="A7" s="150"/>
      <c r="B7" s="131" t="s">
        <v>90</v>
      </c>
      <c r="C7" s="131" t="s">
        <v>6</v>
      </c>
      <c r="D7" s="131" t="s">
        <v>89</v>
      </c>
      <c r="E7" s="131" t="s">
        <v>7</v>
      </c>
      <c r="F7" s="131" t="s">
        <v>8</v>
      </c>
      <c r="G7" s="131" t="s">
        <v>9</v>
      </c>
      <c r="H7" s="131" t="s">
        <v>10</v>
      </c>
      <c r="I7" s="131" t="s">
        <v>11</v>
      </c>
      <c r="J7" s="131" t="s">
        <v>12</v>
      </c>
      <c r="K7" s="131" t="s">
        <v>13</v>
      </c>
      <c r="L7" s="131" t="s">
        <v>67</v>
      </c>
      <c r="M7" s="131" t="s">
        <v>14</v>
      </c>
      <c r="N7" s="131" t="s">
        <v>15</v>
      </c>
      <c r="O7" s="33" t="s">
        <v>8</v>
      </c>
      <c r="P7" s="152"/>
    </row>
    <row r="8" spans="1:16" ht="24.75" customHeight="1">
      <c r="A8" s="128" t="s">
        <v>68</v>
      </c>
      <c r="B8" s="30">
        <v>198447</v>
      </c>
      <c r="C8" s="30"/>
      <c r="D8" s="30"/>
      <c r="E8" s="30"/>
      <c r="F8" s="30">
        <v>198447</v>
      </c>
      <c r="G8" s="30">
        <v>6140</v>
      </c>
      <c r="H8" s="30">
        <v>3299</v>
      </c>
      <c r="I8" s="30">
        <v>9941</v>
      </c>
      <c r="J8" s="30">
        <v>3308</v>
      </c>
      <c r="K8" s="30"/>
      <c r="L8" s="30">
        <v>846</v>
      </c>
      <c r="M8" s="30"/>
      <c r="N8" s="30"/>
      <c r="O8" s="30">
        <v>23534</v>
      </c>
      <c r="P8" s="31">
        <v>174913</v>
      </c>
    </row>
    <row r="9" spans="1:16" ht="24.75" customHeight="1">
      <c r="A9" s="129" t="s">
        <v>69</v>
      </c>
      <c r="B9" s="28">
        <v>247092</v>
      </c>
      <c r="C9" s="28"/>
      <c r="D9" s="28"/>
      <c r="E9" s="28">
        <v>73</v>
      </c>
      <c r="F9" s="28">
        <v>247165</v>
      </c>
      <c r="G9" s="28">
        <v>843</v>
      </c>
      <c r="H9" s="28">
        <v>2111</v>
      </c>
      <c r="I9" s="28">
        <v>14882</v>
      </c>
      <c r="J9" s="28">
        <v>49786</v>
      </c>
      <c r="K9" s="28"/>
      <c r="L9" s="28">
        <v>51997</v>
      </c>
      <c r="M9" s="28">
        <v>33408</v>
      </c>
      <c r="N9" s="28">
        <v>114</v>
      </c>
      <c r="O9" s="28">
        <v>153141</v>
      </c>
      <c r="P9" s="29">
        <v>268937</v>
      </c>
    </row>
    <row r="10" spans="1:16" ht="24.75" customHeight="1">
      <c r="A10" s="129" t="s">
        <v>70</v>
      </c>
      <c r="B10" s="28">
        <v>133591</v>
      </c>
      <c r="C10" s="28">
        <v>3583</v>
      </c>
      <c r="D10" s="28"/>
      <c r="E10" s="28">
        <v>27</v>
      </c>
      <c r="F10" s="28">
        <v>137201</v>
      </c>
      <c r="G10" s="28">
        <v>60</v>
      </c>
      <c r="H10" s="28">
        <v>428</v>
      </c>
      <c r="I10" s="28">
        <v>8684</v>
      </c>
      <c r="J10" s="28">
        <v>29132</v>
      </c>
      <c r="K10" s="28">
        <v>1164</v>
      </c>
      <c r="L10" s="28">
        <v>100409</v>
      </c>
      <c r="M10" s="28">
        <v>2500</v>
      </c>
      <c r="N10" s="28">
        <v>131</v>
      </c>
      <c r="O10" s="28">
        <v>142508</v>
      </c>
      <c r="P10" s="29">
        <v>263630</v>
      </c>
    </row>
    <row r="11" spans="1:16" ht="24.75" customHeight="1">
      <c r="A11" s="129" t="s">
        <v>71</v>
      </c>
      <c r="B11" s="28">
        <v>68137</v>
      </c>
      <c r="C11" s="28">
        <v>204</v>
      </c>
      <c r="D11" s="28">
        <v>1991</v>
      </c>
      <c r="E11" s="28">
        <v>66</v>
      </c>
      <c r="F11" s="28">
        <v>70398</v>
      </c>
      <c r="G11" s="28">
        <v>456</v>
      </c>
      <c r="H11" s="28">
        <v>215</v>
      </c>
      <c r="I11" s="28">
        <v>5621</v>
      </c>
      <c r="J11" s="28">
        <v>7554</v>
      </c>
      <c r="K11" s="28"/>
      <c r="L11" s="28">
        <v>45697</v>
      </c>
      <c r="M11" s="28"/>
      <c r="N11" s="28">
        <v>10</v>
      </c>
      <c r="O11" s="28">
        <v>59553</v>
      </c>
      <c r="P11" s="29">
        <v>274475</v>
      </c>
    </row>
    <row r="12" spans="1:16" ht="24.75" customHeight="1">
      <c r="A12" s="129" t="s">
        <v>72</v>
      </c>
      <c r="B12" s="28">
        <v>90986</v>
      </c>
      <c r="C12" s="28">
        <v>47</v>
      </c>
      <c r="D12" s="28">
        <v>1389</v>
      </c>
      <c r="E12" s="28">
        <v>29</v>
      </c>
      <c r="F12" s="28">
        <v>92451</v>
      </c>
      <c r="G12" s="28"/>
      <c r="H12" s="28">
        <v>283</v>
      </c>
      <c r="I12" s="28">
        <v>5206</v>
      </c>
      <c r="J12" s="28">
        <v>9395</v>
      </c>
      <c r="K12" s="28">
        <v>17</v>
      </c>
      <c r="L12" s="28">
        <v>13498</v>
      </c>
      <c r="M12" s="28">
        <v>4500</v>
      </c>
      <c r="N12" s="28">
        <v>7</v>
      </c>
      <c r="O12" s="28">
        <v>32906</v>
      </c>
      <c r="P12" s="29">
        <v>334020</v>
      </c>
    </row>
    <row r="13" spans="1:16" ht="24.75" customHeight="1">
      <c r="A13" s="129" t="s">
        <v>73</v>
      </c>
      <c r="B13" s="28">
        <v>79791</v>
      </c>
      <c r="C13" s="28">
        <v>78</v>
      </c>
      <c r="D13" s="28">
        <v>967</v>
      </c>
      <c r="E13" s="28">
        <v>50</v>
      </c>
      <c r="F13" s="28">
        <v>80886</v>
      </c>
      <c r="G13" s="28"/>
      <c r="H13" s="28">
        <v>101</v>
      </c>
      <c r="I13" s="28">
        <v>4418</v>
      </c>
      <c r="J13" s="28">
        <v>9406</v>
      </c>
      <c r="K13" s="28">
        <v>26</v>
      </c>
      <c r="L13" s="28">
        <v>7208</v>
      </c>
      <c r="M13" s="28"/>
      <c r="N13" s="28">
        <v>2</v>
      </c>
      <c r="O13" s="28">
        <v>21161</v>
      </c>
      <c r="P13" s="29">
        <v>393745</v>
      </c>
    </row>
    <row r="14" spans="1:16" ht="24.75" customHeight="1">
      <c r="A14" s="129" t="s">
        <v>74</v>
      </c>
      <c r="B14" s="28">
        <v>112997</v>
      </c>
      <c r="C14" s="28">
        <v>146</v>
      </c>
      <c r="D14" s="28">
        <v>1854</v>
      </c>
      <c r="E14" s="28">
        <v>44</v>
      </c>
      <c r="F14" s="28">
        <v>115041</v>
      </c>
      <c r="G14" s="28"/>
      <c r="H14" s="28"/>
      <c r="I14" s="28">
        <v>6724</v>
      </c>
      <c r="J14" s="28">
        <v>16179</v>
      </c>
      <c r="K14" s="28">
        <v>115</v>
      </c>
      <c r="L14" s="28">
        <v>7795</v>
      </c>
      <c r="M14" s="28">
        <v>49895</v>
      </c>
      <c r="N14" s="28"/>
      <c r="O14" s="28">
        <v>80708</v>
      </c>
      <c r="P14" s="29">
        <v>428078</v>
      </c>
    </row>
    <row r="15" spans="1:16" ht="24.75" customHeight="1">
      <c r="A15" s="129" t="s">
        <v>75</v>
      </c>
      <c r="B15" s="28">
        <v>131506</v>
      </c>
      <c r="C15" s="28">
        <v>141</v>
      </c>
      <c r="D15" s="28">
        <v>3903</v>
      </c>
      <c r="E15" s="28">
        <v>45</v>
      </c>
      <c r="F15" s="28">
        <v>135595</v>
      </c>
      <c r="G15" s="28"/>
      <c r="H15" s="28"/>
      <c r="I15" s="28">
        <v>6826</v>
      </c>
      <c r="J15" s="28">
        <v>7760</v>
      </c>
      <c r="K15" s="28"/>
      <c r="L15" s="28">
        <v>7691</v>
      </c>
      <c r="M15" s="28"/>
      <c r="N15" s="28"/>
      <c r="O15" s="28">
        <v>22277</v>
      </c>
      <c r="P15" s="29">
        <v>541396</v>
      </c>
    </row>
    <row r="16" spans="1:16" ht="24.75" customHeight="1">
      <c r="A16" s="129" t="s">
        <v>76</v>
      </c>
      <c r="B16" s="28">
        <v>134824</v>
      </c>
      <c r="C16" s="28"/>
      <c r="D16" s="28">
        <v>3376</v>
      </c>
      <c r="E16" s="28">
        <v>36</v>
      </c>
      <c r="F16" s="28">
        <v>138236</v>
      </c>
      <c r="G16" s="28"/>
      <c r="H16" s="28"/>
      <c r="I16" s="28">
        <v>3746</v>
      </c>
      <c r="J16" s="28">
        <v>19563</v>
      </c>
      <c r="K16" s="28"/>
      <c r="L16" s="28">
        <v>7570</v>
      </c>
      <c r="M16" s="28">
        <v>55473</v>
      </c>
      <c r="N16" s="28"/>
      <c r="O16" s="28">
        <v>86352</v>
      </c>
      <c r="P16" s="29">
        <v>593280</v>
      </c>
    </row>
    <row r="17" spans="1:16" ht="24.75" customHeight="1">
      <c r="A17" s="129" t="s">
        <v>77</v>
      </c>
      <c r="B17" s="28">
        <v>57637</v>
      </c>
      <c r="C17" s="28"/>
      <c r="D17" s="28">
        <v>5281</v>
      </c>
      <c r="E17" s="28">
        <v>22</v>
      </c>
      <c r="F17" s="28">
        <v>62940</v>
      </c>
      <c r="G17" s="28"/>
      <c r="H17" s="28"/>
      <c r="I17" s="28">
        <v>7682</v>
      </c>
      <c r="J17" s="28">
        <v>3137</v>
      </c>
      <c r="K17" s="28"/>
      <c r="L17" s="28">
        <v>8349</v>
      </c>
      <c r="M17" s="28">
        <v>20000</v>
      </c>
      <c r="N17" s="28"/>
      <c r="O17" s="28">
        <v>39168</v>
      </c>
      <c r="P17" s="29">
        <v>617052</v>
      </c>
    </row>
    <row r="18" spans="1:16" ht="24.75" customHeight="1">
      <c r="A18" s="129" t="s">
        <v>78</v>
      </c>
      <c r="B18" s="28">
        <v>47629</v>
      </c>
      <c r="C18" s="28"/>
      <c r="D18" s="28">
        <v>6423</v>
      </c>
      <c r="E18" s="28">
        <v>62</v>
      </c>
      <c r="F18" s="28">
        <v>54114</v>
      </c>
      <c r="G18" s="28"/>
      <c r="H18" s="28"/>
      <c r="I18" s="28">
        <v>6095</v>
      </c>
      <c r="J18" s="28">
        <v>2951</v>
      </c>
      <c r="K18" s="28"/>
      <c r="L18" s="28">
        <v>9252</v>
      </c>
      <c r="M18" s="28">
        <v>21</v>
      </c>
      <c r="N18" s="28"/>
      <c r="O18" s="28">
        <v>18319</v>
      </c>
      <c r="P18" s="29">
        <v>652847</v>
      </c>
    </row>
    <row r="19" spans="1:16" ht="24.75" customHeight="1">
      <c r="A19" s="129" t="s">
        <v>79</v>
      </c>
      <c r="B19" s="28">
        <v>15537</v>
      </c>
      <c r="C19" s="28"/>
      <c r="D19" s="28">
        <v>3182</v>
      </c>
      <c r="E19" s="28">
        <v>35</v>
      </c>
      <c r="F19" s="28">
        <v>18754</v>
      </c>
      <c r="G19" s="28"/>
      <c r="H19" s="28"/>
      <c r="I19" s="28">
        <v>5038</v>
      </c>
      <c r="J19" s="28">
        <v>612</v>
      </c>
      <c r="K19" s="28"/>
      <c r="L19" s="28">
        <v>9764</v>
      </c>
      <c r="M19" s="28">
        <v>40000</v>
      </c>
      <c r="N19" s="28"/>
      <c r="O19" s="28">
        <v>55414</v>
      </c>
      <c r="P19" s="29">
        <v>616187</v>
      </c>
    </row>
    <row r="20" spans="1:16" ht="24.75" customHeight="1">
      <c r="A20" s="129" t="s">
        <v>80</v>
      </c>
      <c r="B20" s="28">
        <v>125238</v>
      </c>
      <c r="C20" s="28"/>
      <c r="D20" s="28">
        <v>2178</v>
      </c>
      <c r="E20" s="28">
        <v>34</v>
      </c>
      <c r="F20" s="28">
        <v>127450</v>
      </c>
      <c r="G20" s="28"/>
      <c r="H20" s="28"/>
      <c r="I20" s="28">
        <v>4193</v>
      </c>
      <c r="J20" s="28">
        <v>24023</v>
      </c>
      <c r="K20" s="28"/>
      <c r="L20" s="28">
        <v>9026</v>
      </c>
      <c r="M20" s="28">
        <v>20000</v>
      </c>
      <c r="N20" s="28"/>
      <c r="O20" s="28">
        <v>57242</v>
      </c>
      <c r="P20" s="29">
        <v>686395</v>
      </c>
    </row>
    <row r="21" spans="1:16" ht="24.75" customHeight="1">
      <c r="A21" s="129" t="s">
        <v>81</v>
      </c>
      <c r="B21" s="28">
        <v>60407</v>
      </c>
      <c r="C21" s="28">
        <v>105</v>
      </c>
      <c r="D21" s="28">
        <v>2442</v>
      </c>
      <c r="E21" s="28">
        <v>43</v>
      </c>
      <c r="F21" s="28">
        <v>62997</v>
      </c>
      <c r="G21" s="28"/>
      <c r="H21" s="28"/>
      <c r="I21" s="28">
        <v>8104</v>
      </c>
      <c r="J21" s="28">
        <v>7840</v>
      </c>
      <c r="K21" s="28"/>
      <c r="L21" s="28">
        <v>11385</v>
      </c>
      <c r="M21" s="28">
        <v>20000</v>
      </c>
      <c r="N21" s="28"/>
      <c r="O21" s="28">
        <v>47329</v>
      </c>
      <c r="P21" s="29">
        <v>702062</v>
      </c>
    </row>
    <row r="22" spans="1:16" ht="24.75" customHeight="1">
      <c r="A22" s="132" t="s">
        <v>100</v>
      </c>
      <c r="B22" s="147">
        <v>22212</v>
      </c>
      <c r="C22" s="147"/>
      <c r="D22" s="147">
        <v>2237</v>
      </c>
      <c r="E22" s="147">
        <v>56</v>
      </c>
      <c r="F22" s="147">
        <v>24505</v>
      </c>
      <c r="G22" s="147"/>
      <c r="H22" s="147"/>
      <c r="I22" s="147">
        <v>3334</v>
      </c>
      <c r="J22" s="147">
        <v>447</v>
      </c>
      <c r="K22" s="147"/>
      <c r="L22" s="147">
        <v>11882</v>
      </c>
      <c r="M22" s="147"/>
      <c r="N22" s="147"/>
      <c r="O22" s="147">
        <v>15663</v>
      </c>
      <c r="P22" s="148">
        <v>710903</v>
      </c>
    </row>
    <row r="23" spans="1:16" s="40" customFormat="1" ht="24.75" customHeight="1">
      <c r="A23" s="41" t="s">
        <v>16</v>
      </c>
      <c r="B23" s="32">
        <f>SUM(B8:B22)</f>
        <v>1526031</v>
      </c>
      <c r="C23" s="32">
        <f aca="true" t="shared" si="0" ref="C23:O23">SUM(C8:C22)</f>
        <v>4304</v>
      </c>
      <c r="D23" s="32">
        <f t="shared" si="0"/>
        <v>35223</v>
      </c>
      <c r="E23" s="32">
        <f t="shared" si="0"/>
        <v>622</v>
      </c>
      <c r="F23" s="32">
        <f t="shared" si="0"/>
        <v>1566180</v>
      </c>
      <c r="G23" s="32">
        <f t="shared" si="0"/>
        <v>7499</v>
      </c>
      <c r="H23" s="32">
        <f t="shared" si="0"/>
        <v>6437</v>
      </c>
      <c r="I23" s="32">
        <f t="shared" si="0"/>
        <v>100494</v>
      </c>
      <c r="J23" s="32">
        <f t="shared" si="0"/>
        <v>191093</v>
      </c>
      <c r="K23" s="32">
        <f t="shared" si="0"/>
        <v>1322</v>
      </c>
      <c r="L23" s="32">
        <f t="shared" si="0"/>
        <v>302369</v>
      </c>
      <c r="M23" s="32">
        <f t="shared" si="0"/>
        <v>245797</v>
      </c>
      <c r="N23" s="32">
        <f t="shared" si="0"/>
        <v>264</v>
      </c>
      <c r="O23" s="32">
        <f t="shared" si="0"/>
        <v>855275</v>
      </c>
      <c r="P23" s="146"/>
    </row>
    <row r="25" spans="2:16" ht="12.75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</row>
  </sheetData>
  <mergeCells count="3">
    <mergeCell ref="A6:A7"/>
    <mergeCell ref="P6:P7"/>
    <mergeCell ref="A3:P3"/>
  </mergeCells>
  <printOptions horizontalCentered="1"/>
  <pageMargins left="0.2362204724409449" right="0.2362204724409449" top="0.61" bottom="0.79" header="0.9" footer="0.5118110236220472"/>
  <pageSetup horizontalDpi="120" verticalDpi="12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28" sqref="A28"/>
    </sheetView>
  </sheetViews>
  <sheetFormatPr defaultColWidth="9.140625" defaultRowHeight="12.75"/>
  <cols>
    <col min="1" max="1" width="54.140625" style="1" customWidth="1"/>
    <col min="2" max="2" width="12.7109375" style="57" customWidth="1"/>
    <col min="3" max="4" width="12.7109375" style="57" hidden="1" customWidth="1"/>
    <col min="5" max="5" width="10.7109375" style="57" hidden="1" customWidth="1"/>
    <col min="6" max="6" width="11.57421875" style="57" hidden="1" customWidth="1"/>
    <col min="7" max="7" width="12.7109375" style="57" customWidth="1"/>
    <col min="8" max="8" width="13.140625" style="57" hidden="1" customWidth="1"/>
    <col min="9" max="9" width="11.00390625" style="57" hidden="1" customWidth="1"/>
    <col min="10" max="10" width="11.57421875" style="57" hidden="1" customWidth="1"/>
    <col min="11" max="11" width="10.7109375" style="57" hidden="1" customWidth="1"/>
    <col min="12" max="12" width="12.7109375" style="57" customWidth="1"/>
    <col min="13" max="13" width="13.140625" style="1" hidden="1" customWidth="1"/>
    <col min="14" max="18" width="10.7109375" style="1" hidden="1" customWidth="1"/>
    <col min="19" max="19" width="12.7109375" style="1" hidden="1" customWidth="1"/>
    <col min="20" max="16384" width="9.140625" style="1" customWidth="1"/>
  </cols>
  <sheetData>
    <row r="1" ht="12.75">
      <c r="L1" s="58" t="s">
        <v>36</v>
      </c>
    </row>
    <row r="2" ht="12.75">
      <c r="L2" s="58"/>
    </row>
    <row r="3" spans="1:19" ht="18" customHeight="1">
      <c r="A3" s="154" t="s">
        <v>88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18" customHeight="1">
      <c r="A4" s="154" t="s">
        <v>102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ht="18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2:19" s="2" customFormat="1" ht="15.75" customHeight="1" thickBot="1">
      <c r="B6" s="59"/>
      <c r="C6" s="60"/>
      <c r="D6" s="60"/>
      <c r="E6" s="60"/>
      <c r="F6" s="60"/>
      <c r="G6" s="60"/>
      <c r="H6" s="61"/>
      <c r="I6" s="61"/>
      <c r="J6" s="61"/>
      <c r="K6" s="61"/>
      <c r="L6" s="61"/>
      <c r="M6" s="4"/>
      <c r="N6" s="4"/>
      <c r="O6" s="3"/>
      <c r="P6" s="3"/>
      <c r="Q6" s="3"/>
      <c r="R6" s="3"/>
      <c r="S6" s="3" t="s">
        <v>37</v>
      </c>
    </row>
    <row r="7" spans="1:19" ht="16.5" customHeight="1" thickTop="1">
      <c r="A7" s="155" t="s">
        <v>38</v>
      </c>
      <c r="B7" s="62" t="s">
        <v>39</v>
      </c>
      <c r="C7" s="157"/>
      <c r="D7" s="157"/>
      <c r="E7" s="157"/>
      <c r="F7" s="157"/>
      <c r="G7" s="62" t="s">
        <v>40</v>
      </c>
      <c r="H7" s="157"/>
      <c r="I7" s="157"/>
      <c r="J7" s="157"/>
      <c r="K7" s="157"/>
      <c r="L7" s="63" t="s">
        <v>41</v>
      </c>
      <c r="M7" s="5"/>
      <c r="N7" s="5"/>
      <c r="O7" s="158"/>
      <c r="P7" s="158"/>
      <c r="Q7" s="159" t="s">
        <v>42</v>
      </c>
      <c r="R7" s="158"/>
      <c r="S7" s="160"/>
    </row>
    <row r="8" spans="1:19" ht="19.5" customHeight="1">
      <c r="A8" s="156"/>
      <c r="B8" s="64" t="s">
        <v>91</v>
      </c>
      <c r="C8" s="161" t="s">
        <v>43</v>
      </c>
      <c r="D8" s="161"/>
      <c r="E8" s="161"/>
      <c r="F8" s="161"/>
      <c r="G8" s="64" t="s">
        <v>92</v>
      </c>
      <c r="H8" s="161" t="s">
        <v>44</v>
      </c>
      <c r="I8" s="161"/>
      <c r="J8" s="161"/>
      <c r="K8" s="161"/>
      <c r="L8" s="65" t="s">
        <v>93</v>
      </c>
      <c r="M8" s="162" t="s">
        <v>41</v>
      </c>
      <c r="N8" s="162"/>
      <c r="O8" s="162"/>
      <c r="P8" s="162"/>
      <c r="Q8" s="6" t="s">
        <v>45</v>
      </c>
      <c r="R8" s="6" t="s">
        <v>25</v>
      </c>
      <c r="S8" s="7" t="s">
        <v>8</v>
      </c>
    </row>
    <row r="9" spans="1:20" ht="25.5">
      <c r="A9" s="43" t="s">
        <v>95</v>
      </c>
      <c r="B9" s="66">
        <v>188778</v>
      </c>
      <c r="C9" s="66"/>
      <c r="D9" s="66"/>
      <c r="E9" s="66"/>
      <c r="F9" s="66"/>
      <c r="G9" s="66">
        <v>202057</v>
      </c>
      <c r="H9" s="66"/>
      <c r="I9" s="66"/>
      <c r="J9" s="66"/>
      <c r="K9" s="66"/>
      <c r="L9" s="67">
        <v>3175</v>
      </c>
      <c r="M9" s="8">
        <f>'[3]Munka1'!I47</f>
        <v>0</v>
      </c>
      <c r="N9" s="9">
        <f aca="true" t="shared" si="0" ref="N9:N35">M9/1.15</f>
        <v>0</v>
      </c>
      <c r="O9" s="9">
        <f aca="true" t="shared" si="1" ref="O9:O35">N9*0.15</f>
        <v>0</v>
      </c>
      <c r="P9" s="9">
        <f aca="true" t="shared" si="2" ref="P9:P35">SUM(N9:O9)</f>
        <v>0</v>
      </c>
      <c r="Q9" s="10">
        <f aca="true" t="shared" si="3" ref="Q9:R35">SUM(D9,I9,N9)</f>
        <v>0</v>
      </c>
      <c r="R9" s="10">
        <f t="shared" si="3"/>
        <v>0</v>
      </c>
      <c r="S9" s="11">
        <f aca="true" t="shared" si="4" ref="S9:S35">SUM(Q9:R9)</f>
        <v>0</v>
      </c>
      <c r="T9" s="12"/>
    </row>
    <row r="10" spans="1:19" ht="25.5">
      <c r="A10" s="45" t="s">
        <v>61</v>
      </c>
      <c r="B10" s="68">
        <v>147279</v>
      </c>
      <c r="C10" s="68"/>
      <c r="D10" s="68"/>
      <c r="E10" s="68"/>
      <c r="F10" s="68"/>
      <c r="G10" s="68">
        <v>181020</v>
      </c>
      <c r="H10" s="68"/>
      <c r="I10" s="68"/>
      <c r="J10" s="68"/>
      <c r="K10" s="68"/>
      <c r="L10" s="69"/>
      <c r="M10" s="8">
        <f>'[3]Munka1'!I49</f>
        <v>0</v>
      </c>
      <c r="N10" s="9">
        <f t="shared" si="0"/>
        <v>0</v>
      </c>
      <c r="O10" s="9">
        <f t="shared" si="1"/>
        <v>0</v>
      </c>
      <c r="P10" s="9">
        <f t="shared" si="2"/>
        <v>0</v>
      </c>
      <c r="Q10" s="10">
        <f t="shared" si="3"/>
        <v>0</v>
      </c>
      <c r="R10" s="10">
        <f t="shared" si="3"/>
        <v>0</v>
      </c>
      <c r="S10" s="11">
        <f t="shared" si="4"/>
        <v>0</v>
      </c>
    </row>
    <row r="11" spans="1:19" ht="12.75">
      <c r="A11" s="42" t="s">
        <v>26</v>
      </c>
      <c r="B11" s="68">
        <v>13907</v>
      </c>
      <c r="C11" s="68"/>
      <c r="D11" s="68"/>
      <c r="E11" s="68"/>
      <c r="F11" s="68"/>
      <c r="G11" s="68"/>
      <c r="H11" s="68"/>
      <c r="I11" s="68"/>
      <c r="J11" s="68"/>
      <c r="K11" s="68"/>
      <c r="L11" s="69"/>
      <c r="M11" s="8">
        <f>'[3]Munka1'!I58</f>
        <v>0</v>
      </c>
      <c r="N11" s="9">
        <f t="shared" si="0"/>
        <v>0</v>
      </c>
      <c r="O11" s="9">
        <f t="shared" si="1"/>
        <v>0</v>
      </c>
      <c r="P11" s="9">
        <f t="shared" si="2"/>
        <v>0</v>
      </c>
      <c r="Q11" s="10">
        <f t="shared" si="3"/>
        <v>0</v>
      </c>
      <c r="R11" s="10">
        <f t="shared" si="3"/>
        <v>0</v>
      </c>
      <c r="S11" s="11">
        <f t="shared" si="4"/>
        <v>0</v>
      </c>
    </row>
    <row r="12" spans="1:19" ht="12.75">
      <c r="A12" s="42" t="s">
        <v>27</v>
      </c>
      <c r="B12" s="68">
        <v>38555</v>
      </c>
      <c r="C12" s="68"/>
      <c r="D12" s="68"/>
      <c r="E12" s="68"/>
      <c r="F12" s="68"/>
      <c r="G12" s="68">
        <v>19</v>
      </c>
      <c r="H12" s="68"/>
      <c r="I12" s="68"/>
      <c r="J12" s="68"/>
      <c r="K12" s="68"/>
      <c r="L12" s="69">
        <v>2511</v>
      </c>
      <c r="M12" s="8">
        <f>'[3]Munka1'!I50</f>
        <v>12007441.661274998</v>
      </c>
      <c r="N12" s="9">
        <f t="shared" si="0"/>
        <v>10441253.618499998</v>
      </c>
      <c r="O12" s="9">
        <f t="shared" si="1"/>
        <v>1566188.0427749997</v>
      </c>
      <c r="P12" s="9">
        <f t="shared" si="2"/>
        <v>12007441.661274998</v>
      </c>
      <c r="Q12" s="10">
        <f t="shared" si="3"/>
        <v>10441253.618499998</v>
      </c>
      <c r="R12" s="10">
        <f t="shared" si="3"/>
        <v>1566188.0427749997</v>
      </c>
      <c r="S12" s="11">
        <f t="shared" si="4"/>
        <v>12007441.661274998</v>
      </c>
    </row>
    <row r="13" spans="1:19" ht="12.75">
      <c r="A13" s="42" t="s">
        <v>28</v>
      </c>
      <c r="B13" s="68">
        <v>76356</v>
      </c>
      <c r="C13" s="68"/>
      <c r="D13" s="68"/>
      <c r="E13" s="68"/>
      <c r="F13" s="68"/>
      <c r="G13" s="68">
        <v>29606</v>
      </c>
      <c r="H13" s="68"/>
      <c r="I13" s="68"/>
      <c r="J13" s="68"/>
      <c r="K13" s="68"/>
      <c r="L13" s="69"/>
      <c r="M13" s="8">
        <f>'[3]Munka1'!I51</f>
        <v>0</v>
      </c>
      <c r="N13" s="9">
        <f t="shared" si="0"/>
        <v>0</v>
      </c>
      <c r="O13" s="9">
        <f t="shared" si="1"/>
        <v>0</v>
      </c>
      <c r="P13" s="9">
        <f t="shared" si="2"/>
        <v>0</v>
      </c>
      <c r="Q13" s="10">
        <f t="shared" si="3"/>
        <v>0</v>
      </c>
      <c r="R13" s="10">
        <f t="shared" si="3"/>
        <v>0</v>
      </c>
      <c r="S13" s="11">
        <f t="shared" si="4"/>
        <v>0</v>
      </c>
    </row>
    <row r="14" spans="1:19" ht="12.75">
      <c r="A14" s="42" t="s">
        <v>29</v>
      </c>
      <c r="B14" s="68">
        <v>46180</v>
      </c>
      <c r="C14" s="68"/>
      <c r="D14" s="68"/>
      <c r="E14" s="68"/>
      <c r="F14" s="68"/>
      <c r="G14" s="68">
        <v>46562</v>
      </c>
      <c r="H14" s="68"/>
      <c r="I14" s="68"/>
      <c r="J14" s="68"/>
      <c r="K14" s="68"/>
      <c r="L14" s="69">
        <v>0</v>
      </c>
      <c r="M14" s="8">
        <f>'[3]Munka1'!I52</f>
        <v>0</v>
      </c>
      <c r="N14" s="9">
        <f t="shared" si="0"/>
        <v>0</v>
      </c>
      <c r="O14" s="9">
        <f t="shared" si="1"/>
        <v>0</v>
      </c>
      <c r="P14" s="9">
        <f t="shared" si="2"/>
        <v>0</v>
      </c>
      <c r="Q14" s="10">
        <f t="shared" si="3"/>
        <v>0</v>
      </c>
      <c r="R14" s="10">
        <f t="shared" si="3"/>
        <v>0</v>
      </c>
      <c r="S14" s="11">
        <f t="shared" si="4"/>
        <v>0</v>
      </c>
    </row>
    <row r="15" spans="1:19" ht="25.5">
      <c r="A15" s="45" t="s">
        <v>62</v>
      </c>
      <c r="B15" s="68">
        <v>72696</v>
      </c>
      <c r="C15" s="68"/>
      <c r="D15" s="68"/>
      <c r="E15" s="68"/>
      <c r="F15" s="68"/>
      <c r="G15" s="68"/>
      <c r="H15" s="68"/>
      <c r="I15" s="68"/>
      <c r="J15" s="68"/>
      <c r="K15" s="68"/>
      <c r="L15" s="69">
        <v>1745</v>
      </c>
      <c r="M15" s="8">
        <f>'[3]Munka1'!I53</f>
        <v>11325805.634849997</v>
      </c>
      <c r="N15" s="9">
        <f t="shared" si="0"/>
        <v>9848526.638999999</v>
      </c>
      <c r="O15" s="9">
        <f t="shared" si="1"/>
        <v>1477278.9958499998</v>
      </c>
      <c r="P15" s="9">
        <f t="shared" si="2"/>
        <v>11325805.63485</v>
      </c>
      <c r="Q15" s="10">
        <f t="shared" si="3"/>
        <v>9848526.638999999</v>
      </c>
      <c r="R15" s="10">
        <f t="shared" si="3"/>
        <v>1477278.9958499998</v>
      </c>
      <c r="S15" s="11">
        <f t="shared" si="4"/>
        <v>11325805.63485</v>
      </c>
    </row>
    <row r="16" spans="1:19" ht="12.75">
      <c r="A16" s="42" t="s">
        <v>30</v>
      </c>
      <c r="B16" s="68">
        <v>39536</v>
      </c>
      <c r="C16" s="68"/>
      <c r="D16" s="68"/>
      <c r="E16" s="68"/>
      <c r="F16" s="68"/>
      <c r="G16" s="68">
        <v>88707</v>
      </c>
      <c r="H16" s="68"/>
      <c r="I16" s="68"/>
      <c r="J16" s="68"/>
      <c r="K16" s="68"/>
      <c r="L16" s="69"/>
      <c r="M16" s="8">
        <f>'[3]Munka1'!I54</f>
        <v>0</v>
      </c>
      <c r="N16" s="9">
        <f t="shared" si="0"/>
        <v>0</v>
      </c>
      <c r="O16" s="9">
        <f t="shared" si="1"/>
        <v>0</v>
      </c>
      <c r="P16" s="9">
        <f t="shared" si="2"/>
        <v>0</v>
      </c>
      <c r="Q16" s="10">
        <f t="shared" si="3"/>
        <v>0</v>
      </c>
      <c r="R16" s="10">
        <f t="shared" si="3"/>
        <v>0</v>
      </c>
      <c r="S16" s="11">
        <f t="shared" si="4"/>
        <v>0</v>
      </c>
    </row>
    <row r="17" spans="1:19" ht="12.75">
      <c r="A17" s="42" t="s">
        <v>94</v>
      </c>
      <c r="B17" s="68">
        <v>65946</v>
      </c>
      <c r="C17" s="68"/>
      <c r="D17" s="68"/>
      <c r="E17" s="68"/>
      <c r="F17" s="68"/>
      <c r="G17" s="68">
        <v>27830</v>
      </c>
      <c r="H17" s="68"/>
      <c r="I17" s="68"/>
      <c r="J17" s="68"/>
      <c r="K17" s="68"/>
      <c r="L17" s="69">
        <v>0</v>
      </c>
      <c r="M17" s="8">
        <f>'[3]Munka1'!I55</f>
        <v>0</v>
      </c>
      <c r="N17" s="9">
        <f t="shared" si="0"/>
        <v>0</v>
      </c>
      <c r="O17" s="9">
        <f t="shared" si="1"/>
        <v>0</v>
      </c>
      <c r="P17" s="9">
        <f t="shared" si="2"/>
        <v>0</v>
      </c>
      <c r="Q17" s="10">
        <f t="shared" si="3"/>
        <v>0</v>
      </c>
      <c r="R17" s="10">
        <f t="shared" si="3"/>
        <v>0</v>
      </c>
      <c r="S17" s="11">
        <f t="shared" si="4"/>
        <v>0</v>
      </c>
    </row>
    <row r="18" spans="1:19" ht="25.5">
      <c r="A18" s="45" t="s">
        <v>63</v>
      </c>
      <c r="B18" s="68">
        <v>94966</v>
      </c>
      <c r="C18" s="68"/>
      <c r="D18" s="68"/>
      <c r="E18" s="68"/>
      <c r="F18" s="68"/>
      <c r="G18" s="68">
        <v>80405</v>
      </c>
      <c r="H18" s="68"/>
      <c r="I18" s="68"/>
      <c r="J18" s="68"/>
      <c r="K18" s="68"/>
      <c r="L18" s="69"/>
      <c r="M18" s="8">
        <f>'[3]Munka1'!I62</f>
        <v>0</v>
      </c>
      <c r="N18" s="9">
        <f t="shared" si="0"/>
        <v>0</v>
      </c>
      <c r="O18" s="9">
        <f t="shared" si="1"/>
        <v>0</v>
      </c>
      <c r="P18" s="9">
        <f t="shared" si="2"/>
        <v>0</v>
      </c>
      <c r="Q18" s="10">
        <f t="shared" si="3"/>
        <v>0</v>
      </c>
      <c r="R18" s="10">
        <f t="shared" si="3"/>
        <v>0</v>
      </c>
      <c r="S18" s="11">
        <f t="shared" si="4"/>
        <v>0</v>
      </c>
    </row>
    <row r="19" spans="1:19" ht="25.5">
      <c r="A19" s="45" t="s">
        <v>96</v>
      </c>
      <c r="B19" s="68">
        <v>43068</v>
      </c>
      <c r="C19" s="68"/>
      <c r="D19" s="68"/>
      <c r="E19" s="68"/>
      <c r="F19" s="68"/>
      <c r="G19" s="68">
        <v>41210</v>
      </c>
      <c r="H19" s="68"/>
      <c r="I19" s="68"/>
      <c r="J19" s="68"/>
      <c r="K19" s="68"/>
      <c r="L19" s="69"/>
      <c r="M19" s="8">
        <f>'[3]Munka1'!I63</f>
        <v>0</v>
      </c>
      <c r="N19" s="9">
        <f t="shared" si="0"/>
        <v>0</v>
      </c>
      <c r="O19" s="9">
        <f t="shared" si="1"/>
        <v>0</v>
      </c>
      <c r="P19" s="9">
        <f t="shared" si="2"/>
        <v>0</v>
      </c>
      <c r="Q19" s="10">
        <f t="shared" si="3"/>
        <v>0</v>
      </c>
      <c r="R19" s="10">
        <f t="shared" si="3"/>
        <v>0</v>
      </c>
      <c r="S19" s="11">
        <f t="shared" si="4"/>
        <v>0</v>
      </c>
    </row>
    <row r="20" spans="1:19" ht="25.5">
      <c r="A20" s="45" t="s">
        <v>58</v>
      </c>
      <c r="B20" s="68">
        <v>105388</v>
      </c>
      <c r="C20" s="68"/>
      <c r="D20" s="68"/>
      <c r="E20" s="68"/>
      <c r="F20" s="68"/>
      <c r="G20" s="68">
        <v>78895</v>
      </c>
      <c r="H20" s="68"/>
      <c r="I20" s="68"/>
      <c r="J20" s="68"/>
      <c r="K20" s="68"/>
      <c r="L20" s="69">
        <v>2189</v>
      </c>
      <c r="M20" s="8">
        <f>'[3]Munka1'!I65</f>
        <v>18679578.672349997</v>
      </c>
      <c r="N20" s="9">
        <f t="shared" si="0"/>
        <v>16243111.888999999</v>
      </c>
      <c r="O20" s="9">
        <f t="shared" si="1"/>
        <v>2436466.7833499997</v>
      </c>
      <c r="P20" s="9">
        <f t="shared" si="2"/>
        <v>18679578.672349997</v>
      </c>
      <c r="Q20" s="10">
        <f t="shared" si="3"/>
        <v>16243111.888999999</v>
      </c>
      <c r="R20" s="10">
        <f t="shared" si="3"/>
        <v>2436466.7833499997</v>
      </c>
      <c r="S20" s="11">
        <f t="shared" si="4"/>
        <v>18679578.672349997</v>
      </c>
    </row>
    <row r="21" spans="1:19" ht="12.75">
      <c r="A21" s="50" t="s">
        <v>64</v>
      </c>
      <c r="B21" s="68">
        <v>113506</v>
      </c>
      <c r="C21" s="68"/>
      <c r="D21" s="68"/>
      <c r="E21" s="68"/>
      <c r="F21" s="68"/>
      <c r="G21" s="68"/>
      <c r="H21" s="68"/>
      <c r="I21" s="68"/>
      <c r="J21" s="68"/>
      <c r="K21" s="68"/>
      <c r="L21" s="69">
        <v>3504</v>
      </c>
      <c r="M21" s="8">
        <f>'[3]Munka1'!I66+'[3]Munka1'!I67</f>
        <v>21396044.765699998</v>
      </c>
      <c r="N21" s="9">
        <f t="shared" si="0"/>
        <v>18605256.318</v>
      </c>
      <c r="O21" s="9">
        <f t="shared" si="1"/>
        <v>2790788.4477</v>
      </c>
      <c r="P21" s="9">
        <f t="shared" si="2"/>
        <v>21396044.7657</v>
      </c>
      <c r="Q21" s="10">
        <f t="shared" si="3"/>
        <v>18605256.318</v>
      </c>
      <c r="R21" s="10">
        <f t="shared" si="3"/>
        <v>2790788.4477</v>
      </c>
      <c r="S21" s="11">
        <f t="shared" si="4"/>
        <v>21396044.7657</v>
      </c>
    </row>
    <row r="22" spans="1:19" ht="12.75">
      <c r="A22" s="51" t="s">
        <v>32</v>
      </c>
      <c r="B22" s="68">
        <v>86916</v>
      </c>
      <c r="C22" s="68"/>
      <c r="D22" s="68"/>
      <c r="E22" s="68"/>
      <c r="F22" s="68"/>
      <c r="G22" s="68">
        <v>69619</v>
      </c>
      <c r="H22" s="68"/>
      <c r="I22" s="68"/>
      <c r="J22" s="68"/>
      <c r="K22" s="68"/>
      <c r="L22" s="69"/>
      <c r="M22" s="8">
        <f>'[3]Munka1'!I92</f>
        <v>0</v>
      </c>
      <c r="N22" s="9">
        <f t="shared" si="0"/>
        <v>0</v>
      </c>
      <c r="O22" s="9">
        <f t="shared" si="1"/>
        <v>0</v>
      </c>
      <c r="P22" s="9">
        <f t="shared" si="2"/>
        <v>0</v>
      </c>
      <c r="Q22" s="10">
        <f t="shared" si="3"/>
        <v>0</v>
      </c>
      <c r="R22" s="10">
        <f t="shared" si="3"/>
        <v>0</v>
      </c>
      <c r="S22" s="11">
        <f t="shared" si="4"/>
        <v>0</v>
      </c>
    </row>
    <row r="23" spans="1:19" ht="12.75">
      <c r="A23" s="51" t="s">
        <v>33</v>
      </c>
      <c r="B23" s="68">
        <v>116956</v>
      </c>
      <c r="C23" s="68"/>
      <c r="D23" s="68"/>
      <c r="E23" s="68"/>
      <c r="F23" s="68"/>
      <c r="G23" s="68">
        <v>79359</v>
      </c>
      <c r="H23" s="68"/>
      <c r="I23" s="68"/>
      <c r="J23" s="68"/>
      <c r="K23" s="68"/>
      <c r="L23" s="69"/>
      <c r="M23" s="8">
        <f>'[3]Munka1'!I89</f>
        <v>0</v>
      </c>
      <c r="N23" s="9">
        <f t="shared" si="0"/>
        <v>0</v>
      </c>
      <c r="O23" s="9">
        <f t="shared" si="1"/>
        <v>0</v>
      </c>
      <c r="P23" s="9">
        <f t="shared" si="2"/>
        <v>0</v>
      </c>
      <c r="Q23" s="10">
        <f t="shared" si="3"/>
        <v>0</v>
      </c>
      <c r="R23" s="10">
        <f t="shared" si="3"/>
        <v>0</v>
      </c>
      <c r="S23" s="11">
        <f t="shared" si="4"/>
        <v>0</v>
      </c>
    </row>
    <row r="24" spans="1:19" ht="12.75">
      <c r="A24" s="45" t="s">
        <v>59</v>
      </c>
      <c r="B24" s="68">
        <v>76052</v>
      </c>
      <c r="C24" s="68"/>
      <c r="D24" s="68"/>
      <c r="E24" s="68"/>
      <c r="F24" s="68"/>
      <c r="G24" s="68">
        <v>65311</v>
      </c>
      <c r="H24" s="68"/>
      <c r="I24" s="68"/>
      <c r="J24" s="68"/>
      <c r="K24" s="68"/>
      <c r="L24" s="69"/>
      <c r="M24" s="8">
        <f>'[3]Munka1'!I90</f>
        <v>0</v>
      </c>
      <c r="N24" s="9">
        <f t="shared" si="0"/>
        <v>0</v>
      </c>
      <c r="O24" s="9">
        <f t="shared" si="1"/>
        <v>0</v>
      </c>
      <c r="P24" s="9">
        <f t="shared" si="2"/>
        <v>0</v>
      </c>
      <c r="Q24" s="10">
        <f t="shared" si="3"/>
        <v>0</v>
      </c>
      <c r="R24" s="10">
        <f t="shared" si="3"/>
        <v>0</v>
      </c>
      <c r="S24" s="11">
        <f t="shared" si="4"/>
        <v>0</v>
      </c>
    </row>
    <row r="25" spans="1:19" ht="12.75">
      <c r="A25" s="45" t="s">
        <v>65</v>
      </c>
      <c r="B25" s="68">
        <v>103621</v>
      </c>
      <c r="C25" s="68"/>
      <c r="D25" s="68"/>
      <c r="E25" s="68"/>
      <c r="F25" s="68"/>
      <c r="G25" s="68">
        <v>1584</v>
      </c>
      <c r="H25" s="68"/>
      <c r="I25" s="68"/>
      <c r="J25" s="68"/>
      <c r="K25" s="68"/>
      <c r="L25" s="69">
        <v>3001</v>
      </c>
      <c r="M25" s="8">
        <f>'[3]Munka1'!I91</f>
        <v>21806972.785649996</v>
      </c>
      <c r="N25" s="9">
        <f t="shared" si="0"/>
        <v>18962585.031</v>
      </c>
      <c r="O25" s="9">
        <f t="shared" si="1"/>
        <v>2844387.75465</v>
      </c>
      <c r="P25" s="9">
        <f t="shared" si="2"/>
        <v>21806972.78565</v>
      </c>
      <c r="Q25" s="10">
        <f t="shared" si="3"/>
        <v>18962585.031</v>
      </c>
      <c r="R25" s="10">
        <f t="shared" si="3"/>
        <v>2844387.75465</v>
      </c>
      <c r="S25" s="11">
        <f t="shared" si="4"/>
        <v>21806972.78565</v>
      </c>
    </row>
    <row r="26" spans="1:19" ht="12.75">
      <c r="A26" s="52" t="s">
        <v>97</v>
      </c>
      <c r="B26" s="68">
        <v>515053</v>
      </c>
      <c r="C26" s="68"/>
      <c r="D26" s="68"/>
      <c r="E26" s="68"/>
      <c r="F26" s="68"/>
      <c r="G26" s="68">
        <v>450920</v>
      </c>
      <c r="H26" s="68"/>
      <c r="I26" s="68"/>
      <c r="J26" s="68"/>
      <c r="K26" s="68"/>
      <c r="L26" s="69"/>
      <c r="M26" s="8"/>
      <c r="N26" s="9"/>
      <c r="O26" s="9"/>
      <c r="P26" s="9"/>
      <c r="Q26" s="10"/>
      <c r="R26" s="10"/>
      <c r="S26" s="11"/>
    </row>
    <row r="27" spans="1:19" ht="12.75">
      <c r="A27" s="52" t="s">
        <v>98</v>
      </c>
      <c r="B27" s="68">
        <v>321798</v>
      </c>
      <c r="C27" s="68"/>
      <c r="D27" s="68"/>
      <c r="E27" s="68"/>
      <c r="F27" s="68"/>
      <c r="G27" s="68">
        <v>101716</v>
      </c>
      <c r="H27" s="68"/>
      <c r="I27" s="68"/>
      <c r="J27" s="68"/>
      <c r="K27" s="68"/>
      <c r="L27" s="69">
        <v>3789</v>
      </c>
      <c r="M27" s="8">
        <f>'[3]Munka1'!I75</f>
        <v>0</v>
      </c>
      <c r="N27" s="9">
        <f t="shared" si="0"/>
        <v>0</v>
      </c>
      <c r="O27" s="9">
        <f t="shared" si="1"/>
        <v>0</v>
      </c>
      <c r="P27" s="9">
        <f t="shared" si="2"/>
        <v>0</v>
      </c>
      <c r="Q27" s="10">
        <f t="shared" si="3"/>
        <v>0</v>
      </c>
      <c r="R27" s="10">
        <f t="shared" si="3"/>
        <v>0</v>
      </c>
      <c r="S27" s="11">
        <f t="shared" si="4"/>
        <v>0</v>
      </c>
    </row>
    <row r="28" spans="1:19" ht="12.75">
      <c r="A28" s="51" t="s">
        <v>34</v>
      </c>
      <c r="B28" s="68">
        <v>192519</v>
      </c>
      <c r="C28" s="68"/>
      <c r="D28" s="68"/>
      <c r="E28" s="68"/>
      <c r="F28" s="68"/>
      <c r="G28" s="68">
        <v>171512</v>
      </c>
      <c r="H28" s="68"/>
      <c r="I28" s="68"/>
      <c r="J28" s="68"/>
      <c r="K28" s="68"/>
      <c r="L28" s="69">
        <v>1192</v>
      </c>
      <c r="M28" s="8"/>
      <c r="N28" s="9"/>
      <c r="O28" s="9"/>
      <c r="P28" s="9"/>
      <c r="Q28" s="10"/>
      <c r="R28" s="10"/>
      <c r="S28" s="11"/>
    </row>
    <row r="29" spans="1:19" ht="12.75">
      <c r="A29" s="53" t="s">
        <v>66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8"/>
      <c r="N29" s="9"/>
      <c r="O29" s="9"/>
      <c r="P29" s="9"/>
      <c r="Q29" s="10"/>
      <c r="R29" s="10"/>
      <c r="S29" s="11"/>
    </row>
    <row r="30" spans="1:19" ht="12.75">
      <c r="A30" s="51" t="s">
        <v>82</v>
      </c>
      <c r="B30" s="68">
        <v>12273</v>
      </c>
      <c r="C30" s="68"/>
      <c r="D30" s="68"/>
      <c r="E30" s="68"/>
      <c r="F30" s="68"/>
      <c r="G30" s="68">
        <v>8983</v>
      </c>
      <c r="H30" s="68"/>
      <c r="I30" s="68"/>
      <c r="J30" s="68"/>
      <c r="K30" s="68"/>
      <c r="L30" s="69"/>
      <c r="M30" s="8"/>
      <c r="N30" s="9"/>
      <c r="O30" s="9"/>
      <c r="P30" s="9"/>
      <c r="Q30" s="10"/>
      <c r="R30" s="10"/>
      <c r="S30" s="11"/>
    </row>
    <row r="31" spans="1:19" ht="12.75">
      <c r="A31" s="54" t="s">
        <v>46</v>
      </c>
      <c r="B31" s="68">
        <v>280438</v>
      </c>
      <c r="C31" s="68"/>
      <c r="D31" s="68"/>
      <c r="E31" s="68"/>
      <c r="F31" s="68"/>
      <c r="G31" s="68">
        <v>212964</v>
      </c>
      <c r="H31" s="68"/>
      <c r="I31" s="68"/>
      <c r="J31" s="68"/>
      <c r="K31" s="68"/>
      <c r="L31" s="69">
        <v>5129</v>
      </c>
      <c r="M31" s="8">
        <f>'[3]Munka1'!I17</f>
        <v>17045324.483499996</v>
      </c>
      <c r="N31" s="9">
        <f t="shared" si="0"/>
        <v>14822021.289999997</v>
      </c>
      <c r="O31" s="9">
        <f t="shared" si="1"/>
        <v>2223303.1934999996</v>
      </c>
      <c r="P31" s="9">
        <f t="shared" si="2"/>
        <v>17045324.483499996</v>
      </c>
      <c r="Q31" s="10">
        <f t="shared" si="3"/>
        <v>14822021.289999997</v>
      </c>
      <c r="R31" s="10">
        <f t="shared" si="3"/>
        <v>2223303.1934999996</v>
      </c>
      <c r="S31" s="11">
        <f t="shared" si="4"/>
        <v>17045324.483499996</v>
      </c>
    </row>
    <row r="32" spans="1:19" ht="25.5">
      <c r="A32" s="55" t="s">
        <v>83</v>
      </c>
      <c r="B32" s="68">
        <v>54842</v>
      </c>
      <c r="C32" s="68"/>
      <c r="D32" s="68"/>
      <c r="E32" s="68"/>
      <c r="F32" s="68"/>
      <c r="G32" s="68">
        <v>72442</v>
      </c>
      <c r="H32" s="68"/>
      <c r="I32" s="68"/>
      <c r="J32" s="68"/>
      <c r="K32" s="68"/>
      <c r="L32" s="69"/>
      <c r="M32" s="8">
        <f>'[3]Munka1'!I110</f>
        <v>0</v>
      </c>
      <c r="N32" s="9">
        <f t="shared" si="0"/>
        <v>0</v>
      </c>
      <c r="O32" s="9">
        <f t="shared" si="1"/>
        <v>0</v>
      </c>
      <c r="P32" s="9">
        <f t="shared" si="2"/>
        <v>0</v>
      </c>
      <c r="Q32" s="10">
        <f t="shared" si="3"/>
        <v>0</v>
      </c>
      <c r="R32" s="10">
        <f t="shared" si="3"/>
        <v>0</v>
      </c>
      <c r="S32" s="11">
        <f t="shared" si="4"/>
        <v>0</v>
      </c>
    </row>
    <row r="33" spans="1:19" ht="12.75">
      <c r="A33" s="51" t="s">
        <v>47</v>
      </c>
      <c r="B33" s="68"/>
      <c r="C33" s="70"/>
      <c r="D33" s="70"/>
      <c r="E33" s="70"/>
      <c r="F33" s="70"/>
      <c r="G33" s="68"/>
      <c r="H33" s="70"/>
      <c r="I33" s="70"/>
      <c r="J33" s="70"/>
      <c r="K33" s="70"/>
      <c r="L33" s="69"/>
      <c r="M33" s="14"/>
      <c r="N33" s="13">
        <f t="shared" si="0"/>
        <v>0</v>
      </c>
      <c r="O33" s="13">
        <f t="shared" si="1"/>
        <v>0</v>
      </c>
      <c r="P33" s="13">
        <f t="shared" si="2"/>
        <v>0</v>
      </c>
      <c r="Q33" s="15">
        <f t="shared" si="3"/>
        <v>0</v>
      </c>
      <c r="R33" s="15">
        <f t="shared" si="3"/>
        <v>0</v>
      </c>
      <c r="S33" s="16">
        <f t="shared" si="4"/>
        <v>0</v>
      </c>
    </row>
    <row r="34" spans="1:19" ht="12.75">
      <c r="A34" s="51" t="s">
        <v>84</v>
      </c>
      <c r="B34" s="68">
        <v>369505</v>
      </c>
      <c r="C34" s="68"/>
      <c r="D34" s="68"/>
      <c r="E34" s="68"/>
      <c r="F34" s="68"/>
      <c r="G34" s="68">
        <v>8500</v>
      </c>
      <c r="H34" s="68"/>
      <c r="I34" s="68"/>
      <c r="J34" s="68"/>
      <c r="K34" s="68"/>
      <c r="L34" s="69">
        <v>2584</v>
      </c>
      <c r="M34" s="8">
        <f>'[3]Munka1'!I114</f>
        <v>1361018.5898999998</v>
      </c>
      <c r="N34" s="9">
        <f t="shared" si="0"/>
        <v>1183494.426</v>
      </c>
      <c r="O34" s="9">
        <f t="shared" si="1"/>
        <v>177524.16389999999</v>
      </c>
      <c r="P34" s="9">
        <f t="shared" si="2"/>
        <v>1361018.5899</v>
      </c>
      <c r="Q34" s="10">
        <f t="shared" si="3"/>
        <v>1183494.426</v>
      </c>
      <c r="R34" s="10">
        <f t="shared" si="3"/>
        <v>177524.16389999999</v>
      </c>
      <c r="S34" s="11">
        <f t="shared" si="4"/>
        <v>1361018.5899</v>
      </c>
    </row>
    <row r="35" spans="1:19" ht="13.5" thickBot="1">
      <c r="A35" s="56" t="s">
        <v>85</v>
      </c>
      <c r="B35" s="71"/>
      <c r="C35" s="72"/>
      <c r="D35" s="72"/>
      <c r="E35" s="72"/>
      <c r="F35" s="72"/>
      <c r="G35" s="71"/>
      <c r="H35" s="72"/>
      <c r="I35" s="72"/>
      <c r="J35" s="72"/>
      <c r="K35" s="72"/>
      <c r="L35" s="73"/>
      <c r="M35" s="14"/>
      <c r="N35" s="13">
        <f t="shared" si="0"/>
        <v>0</v>
      </c>
      <c r="O35" s="13">
        <f t="shared" si="1"/>
        <v>0</v>
      </c>
      <c r="P35" s="13">
        <f t="shared" si="2"/>
        <v>0</v>
      </c>
      <c r="Q35" s="15">
        <f t="shared" si="3"/>
        <v>0</v>
      </c>
      <c r="R35" s="15">
        <f t="shared" si="3"/>
        <v>0</v>
      </c>
      <c r="S35" s="16">
        <f t="shared" si="4"/>
        <v>0</v>
      </c>
    </row>
    <row r="36" spans="1:19" ht="23.25" customHeight="1" thickBot="1" thickTop="1">
      <c r="A36" s="44" t="s">
        <v>16</v>
      </c>
      <c r="B36" s="74">
        <f aca="true" t="shared" si="5" ref="B36:M36">SUM(B9:B35)</f>
        <v>3176134</v>
      </c>
      <c r="C36" s="74">
        <f t="shared" si="5"/>
        <v>0</v>
      </c>
      <c r="D36" s="74">
        <f t="shared" si="5"/>
        <v>0</v>
      </c>
      <c r="E36" s="74">
        <f t="shared" si="5"/>
        <v>0</v>
      </c>
      <c r="F36" s="74">
        <f t="shared" si="5"/>
        <v>0</v>
      </c>
      <c r="G36" s="74">
        <f t="shared" si="5"/>
        <v>2019221</v>
      </c>
      <c r="H36" s="74">
        <f t="shared" si="5"/>
        <v>0</v>
      </c>
      <c r="I36" s="74">
        <f t="shared" si="5"/>
        <v>0</v>
      </c>
      <c r="J36" s="74">
        <f t="shared" si="5"/>
        <v>0</v>
      </c>
      <c r="K36" s="74">
        <f t="shared" si="5"/>
        <v>0</v>
      </c>
      <c r="L36" s="75">
        <f t="shared" si="5"/>
        <v>28819</v>
      </c>
      <c r="M36" s="19">
        <f t="shared" si="5"/>
        <v>103622186.59322499</v>
      </c>
      <c r="N36" s="17"/>
      <c r="O36" s="17">
        <f>SUM(O9:O35)</f>
        <v>13515937.381724998</v>
      </c>
      <c r="P36" s="17">
        <f>SUM(P9:P35)</f>
        <v>103622186.59322499</v>
      </c>
      <c r="Q36" s="20">
        <f>SUM(Q9:Q35)</f>
        <v>90106249.21149999</v>
      </c>
      <c r="R36" s="20">
        <f>SUM(R9:R35)</f>
        <v>13515937.381724998</v>
      </c>
      <c r="S36" s="18">
        <f>SUM(S9:S35)</f>
        <v>103622186.59322499</v>
      </c>
    </row>
    <row r="37" ht="13.5" thickTop="1"/>
  </sheetData>
  <mergeCells count="10">
    <mergeCell ref="A3:S3"/>
    <mergeCell ref="A7:A8"/>
    <mergeCell ref="C7:F7"/>
    <mergeCell ref="H7:K7"/>
    <mergeCell ref="O7:P7"/>
    <mergeCell ref="Q7:S7"/>
    <mergeCell ref="C8:F8"/>
    <mergeCell ref="H8:K8"/>
    <mergeCell ref="M8:P8"/>
    <mergeCell ref="A4:S4"/>
  </mergeCells>
  <printOptions horizontalCentered="1"/>
  <pageMargins left="0.2362204724409449" right="0.2755905511811024" top="0.78" bottom="0.24" header="0.21" footer="0.21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="80" zoomScaleNormal="80" workbookViewId="0" topLeftCell="A1">
      <selection activeCell="P25" sqref="P25"/>
    </sheetView>
  </sheetViews>
  <sheetFormatPr defaultColWidth="9.140625" defaultRowHeight="12.75"/>
  <cols>
    <col min="1" max="1" width="47.140625" style="78" customWidth="1"/>
    <col min="2" max="2" width="10.8515625" style="78" customWidth="1"/>
    <col min="3" max="6" width="10.00390625" style="78" customWidth="1"/>
    <col min="7" max="7" width="11.00390625" style="78" customWidth="1"/>
    <col min="8" max="8" width="10.00390625" style="78" customWidth="1"/>
    <col min="9" max="16384" width="9.140625" style="78" customWidth="1"/>
  </cols>
  <sheetData>
    <row r="1" spans="7:8" ht="15">
      <c r="G1" s="163" t="s">
        <v>48</v>
      </c>
      <c r="H1" s="163"/>
    </row>
    <row r="3" spans="1:8" ht="15">
      <c r="A3" s="164" t="s">
        <v>49</v>
      </c>
      <c r="B3" s="165"/>
      <c r="C3" s="165"/>
      <c r="D3" s="165"/>
      <c r="E3" s="165"/>
      <c r="F3" s="165"/>
      <c r="G3" s="165"/>
      <c r="H3" s="165"/>
    </row>
    <row r="4" spans="1:8" ht="20.25" customHeight="1">
      <c r="A4" s="164" t="s">
        <v>99</v>
      </c>
      <c r="B4" s="165"/>
      <c r="C4" s="165"/>
      <c r="D4" s="165"/>
      <c r="E4" s="165"/>
      <c r="F4" s="165"/>
      <c r="G4" s="165"/>
      <c r="H4" s="165"/>
    </row>
    <row r="5" spans="1:8" ht="20.25" customHeight="1">
      <c r="A5" s="79"/>
      <c r="B5" s="80"/>
      <c r="C5" s="80"/>
      <c r="D5" s="80"/>
      <c r="E5" s="80"/>
      <c r="F5" s="80"/>
      <c r="G5" s="80"/>
      <c r="H5" s="80"/>
    </row>
    <row r="6" spans="1:8" ht="20.25" customHeight="1">
      <c r="A6" s="79"/>
      <c r="B6" s="80"/>
      <c r="C6" s="80"/>
      <c r="D6" s="80"/>
      <c r="E6" s="80"/>
      <c r="F6" s="80"/>
      <c r="G6" s="80"/>
      <c r="H6" s="80"/>
    </row>
    <row r="7" spans="1:8" ht="45.75" customHeight="1">
      <c r="A7" s="81" t="s">
        <v>38</v>
      </c>
      <c r="B7" s="94" t="s">
        <v>50</v>
      </c>
      <c r="C7" s="94" t="s">
        <v>51</v>
      </c>
      <c r="D7" s="94" t="s">
        <v>52</v>
      </c>
      <c r="E7" s="94" t="s">
        <v>53</v>
      </c>
      <c r="F7" s="94" t="s">
        <v>54</v>
      </c>
      <c r="G7" s="94" t="s">
        <v>55</v>
      </c>
      <c r="H7" s="95" t="s">
        <v>56</v>
      </c>
    </row>
    <row r="8" spans="1:8" ht="30" customHeight="1">
      <c r="A8" s="82" t="s">
        <v>46</v>
      </c>
      <c r="B8" s="133">
        <v>95000</v>
      </c>
      <c r="C8" s="134"/>
      <c r="D8" s="134"/>
      <c r="E8" s="134"/>
      <c r="F8" s="134"/>
      <c r="G8" s="134"/>
      <c r="H8" s="135"/>
    </row>
    <row r="9" spans="1:8" ht="48" customHeight="1">
      <c r="A9" s="143" t="s">
        <v>95</v>
      </c>
      <c r="B9" s="83"/>
      <c r="C9" s="84">
        <v>392632</v>
      </c>
      <c r="D9" s="84">
        <v>392632</v>
      </c>
      <c r="E9" s="84">
        <v>392632</v>
      </c>
      <c r="F9" s="83"/>
      <c r="G9" s="83"/>
      <c r="H9" s="85"/>
    </row>
    <row r="10" spans="1:8" ht="27" customHeight="1">
      <c r="A10" s="86" t="s">
        <v>61</v>
      </c>
      <c r="B10" s="83"/>
      <c r="C10" s="83"/>
      <c r="D10" s="84">
        <v>72058</v>
      </c>
      <c r="E10" s="84">
        <v>38249</v>
      </c>
      <c r="F10" s="83"/>
      <c r="G10" s="83"/>
      <c r="H10" s="85"/>
    </row>
    <row r="11" spans="1:8" ht="27" customHeight="1">
      <c r="A11" s="87" t="s">
        <v>57</v>
      </c>
      <c r="B11" s="83"/>
      <c r="C11" s="83"/>
      <c r="D11" s="84">
        <v>73260</v>
      </c>
      <c r="E11" s="84">
        <v>34225</v>
      </c>
      <c r="F11" s="83"/>
      <c r="G11" s="83"/>
      <c r="H11" s="85"/>
    </row>
    <row r="12" spans="1:8" ht="27" customHeight="1">
      <c r="A12" s="88" t="s">
        <v>28</v>
      </c>
      <c r="B12" s="84"/>
      <c r="C12" s="83"/>
      <c r="D12" s="84">
        <v>61628</v>
      </c>
      <c r="E12" s="84">
        <v>33167</v>
      </c>
      <c r="F12" s="83"/>
      <c r="G12" s="83"/>
      <c r="H12" s="85"/>
    </row>
    <row r="13" spans="1:8" ht="27" customHeight="1">
      <c r="A13" s="88" t="s">
        <v>29</v>
      </c>
      <c r="B13" s="83"/>
      <c r="C13" s="83">
        <v>17636</v>
      </c>
      <c r="D13" s="84">
        <v>66114</v>
      </c>
      <c r="E13" s="84">
        <v>21355</v>
      </c>
      <c r="F13" s="83"/>
      <c r="G13" s="83"/>
      <c r="H13" s="85"/>
    </row>
    <row r="14" spans="1:8" ht="27" customHeight="1">
      <c r="A14" s="89" t="s">
        <v>86</v>
      </c>
      <c r="B14" s="83"/>
      <c r="C14" s="83"/>
      <c r="D14" s="84">
        <v>49950</v>
      </c>
      <c r="E14" s="84">
        <v>27750</v>
      </c>
      <c r="F14" s="83"/>
      <c r="G14" s="83"/>
      <c r="H14" s="85"/>
    </row>
    <row r="15" spans="1:8" ht="27" customHeight="1">
      <c r="A15" s="88" t="s">
        <v>30</v>
      </c>
      <c r="B15" s="83"/>
      <c r="C15" s="84">
        <v>24975</v>
      </c>
      <c r="D15" s="84">
        <v>30895</v>
      </c>
      <c r="E15" s="84">
        <v>30895</v>
      </c>
      <c r="F15" s="83"/>
      <c r="G15" s="83"/>
      <c r="H15" s="85"/>
    </row>
    <row r="16" spans="1:8" ht="27" customHeight="1">
      <c r="A16" s="88" t="s">
        <v>87</v>
      </c>
      <c r="B16" s="83"/>
      <c r="C16" s="83"/>
      <c r="D16" s="84">
        <v>56611</v>
      </c>
      <c r="E16" s="84">
        <v>25808</v>
      </c>
      <c r="F16" s="83"/>
      <c r="G16" s="83"/>
      <c r="H16" s="85"/>
    </row>
    <row r="17" spans="1:8" ht="29.25" customHeight="1">
      <c r="A17" s="86" t="s">
        <v>63</v>
      </c>
      <c r="B17" s="83"/>
      <c r="C17" s="83"/>
      <c r="D17" s="84">
        <v>99400</v>
      </c>
      <c r="E17" s="84">
        <v>60058</v>
      </c>
      <c r="F17" s="83"/>
      <c r="G17" s="83"/>
      <c r="H17" s="85"/>
    </row>
    <row r="18" spans="1:8" ht="46.5" customHeight="1">
      <c r="A18" s="90" t="s">
        <v>96</v>
      </c>
      <c r="B18" s="83"/>
      <c r="C18" s="83"/>
      <c r="D18" s="84">
        <v>24680</v>
      </c>
      <c r="E18" s="83"/>
      <c r="F18" s="83"/>
      <c r="G18" s="83"/>
      <c r="H18" s="85"/>
    </row>
    <row r="19" spans="1:8" ht="29.25" customHeight="1">
      <c r="A19" s="86" t="s">
        <v>58</v>
      </c>
      <c r="B19" s="83"/>
      <c r="C19" s="84">
        <v>27750</v>
      </c>
      <c r="D19" s="84">
        <v>132870</v>
      </c>
      <c r="E19" s="84">
        <v>76960</v>
      </c>
      <c r="F19" s="83"/>
      <c r="G19" s="83"/>
      <c r="H19" s="85"/>
    </row>
    <row r="20" spans="1:8" ht="27" customHeight="1">
      <c r="A20" s="88" t="s">
        <v>31</v>
      </c>
      <c r="B20" s="83"/>
      <c r="C20" s="84">
        <v>30000</v>
      </c>
      <c r="D20" s="84">
        <v>100000</v>
      </c>
      <c r="E20" s="84">
        <v>60000</v>
      </c>
      <c r="F20" s="83"/>
      <c r="G20" s="83"/>
      <c r="H20" s="85"/>
    </row>
    <row r="21" spans="1:8" ht="27" customHeight="1">
      <c r="A21" s="88" t="s">
        <v>32</v>
      </c>
      <c r="B21" s="83"/>
      <c r="C21" s="83"/>
      <c r="D21" s="83"/>
      <c r="E21" s="83"/>
      <c r="F21" s="83"/>
      <c r="G21" s="84">
        <v>46900</v>
      </c>
      <c r="H21" s="85"/>
    </row>
    <row r="22" spans="1:8" ht="27" customHeight="1">
      <c r="A22" s="88" t="s">
        <v>33</v>
      </c>
      <c r="B22" s="83"/>
      <c r="C22" s="83"/>
      <c r="D22" s="83"/>
      <c r="E22" s="83"/>
      <c r="F22" s="83"/>
      <c r="G22" s="84">
        <v>29294</v>
      </c>
      <c r="H22" s="85"/>
    </row>
    <row r="23" spans="1:8" ht="27" customHeight="1">
      <c r="A23" s="86" t="s">
        <v>59</v>
      </c>
      <c r="B23" s="83"/>
      <c r="C23" s="83"/>
      <c r="D23" s="83"/>
      <c r="E23" s="83"/>
      <c r="F23" s="83"/>
      <c r="G23" s="84">
        <v>57350</v>
      </c>
      <c r="H23" s="85"/>
    </row>
    <row r="24" spans="1:8" ht="27" customHeight="1">
      <c r="A24" s="90" t="s">
        <v>65</v>
      </c>
      <c r="B24" s="83"/>
      <c r="C24" s="83"/>
      <c r="D24" s="84">
        <v>4971</v>
      </c>
      <c r="E24" s="84"/>
      <c r="F24" s="83"/>
      <c r="G24" s="84">
        <v>36164</v>
      </c>
      <c r="H24" s="85"/>
    </row>
    <row r="25" spans="1:8" ht="30.75" customHeight="1">
      <c r="A25" s="91" t="s">
        <v>97</v>
      </c>
      <c r="B25" s="83"/>
      <c r="C25" s="83"/>
      <c r="D25" s="83"/>
      <c r="E25" s="83"/>
      <c r="F25" s="83"/>
      <c r="G25" s="84">
        <v>68450</v>
      </c>
      <c r="H25" s="85"/>
    </row>
    <row r="26" spans="1:8" ht="27" customHeight="1">
      <c r="A26" s="91" t="s">
        <v>98</v>
      </c>
      <c r="B26" s="83"/>
      <c r="C26" s="83"/>
      <c r="D26" s="83"/>
      <c r="E26" s="83"/>
      <c r="F26" s="83"/>
      <c r="G26" s="84">
        <v>40000</v>
      </c>
      <c r="H26" s="85"/>
    </row>
    <row r="27" spans="1:8" ht="27" customHeight="1">
      <c r="A27" s="139" t="s">
        <v>34</v>
      </c>
      <c r="B27" s="140"/>
      <c r="C27" s="140"/>
      <c r="D27" s="140"/>
      <c r="E27" s="140"/>
      <c r="F27" s="141">
        <v>115757</v>
      </c>
      <c r="G27" s="141">
        <v>108096</v>
      </c>
      <c r="H27" s="142">
        <v>93419</v>
      </c>
    </row>
    <row r="28" spans="1:8" s="92" customFormat="1" ht="32.25" customHeight="1">
      <c r="A28" s="136" t="s">
        <v>60</v>
      </c>
      <c r="B28" s="137">
        <f aca="true" t="shared" si="0" ref="B28:H28">SUM(B8:B27)</f>
        <v>95000</v>
      </c>
      <c r="C28" s="137">
        <f t="shared" si="0"/>
        <v>492993</v>
      </c>
      <c r="D28" s="137">
        <f t="shared" si="0"/>
        <v>1165069</v>
      </c>
      <c r="E28" s="137">
        <f t="shared" si="0"/>
        <v>801099</v>
      </c>
      <c r="F28" s="137">
        <f t="shared" si="0"/>
        <v>115757</v>
      </c>
      <c r="G28" s="137">
        <f t="shared" si="0"/>
        <v>386254</v>
      </c>
      <c r="H28" s="138">
        <f t="shared" si="0"/>
        <v>93419</v>
      </c>
    </row>
    <row r="29" spans="2:8" ht="15">
      <c r="B29" s="93"/>
      <c r="C29" s="93"/>
      <c r="D29" s="93"/>
      <c r="E29" s="93"/>
      <c r="F29" s="93"/>
      <c r="G29" s="93"/>
      <c r="H29" s="93"/>
    </row>
    <row r="30" spans="2:8" ht="15">
      <c r="B30" s="93"/>
      <c r="C30" s="93"/>
      <c r="D30" s="93"/>
      <c r="E30" s="93"/>
      <c r="F30" s="93"/>
      <c r="G30" s="93"/>
      <c r="H30" s="93"/>
    </row>
    <row r="31" spans="2:8" ht="15">
      <c r="B31" s="93"/>
      <c r="C31" s="93"/>
      <c r="D31" s="93"/>
      <c r="E31" s="93"/>
      <c r="F31" s="93"/>
      <c r="G31" s="93"/>
      <c r="H31" s="93"/>
    </row>
    <row r="32" spans="2:8" ht="15">
      <c r="B32" s="93"/>
      <c r="C32" s="93"/>
      <c r="D32" s="93"/>
      <c r="E32" s="93"/>
      <c r="F32" s="93"/>
      <c r="G32" s="93"/>
      <c r="H32" s="93"/>
    </row>
    <row r="33" spans="2:8" ht="15">
      <c r="B33" s="93"/>
      <c r="C33" s="93"/>
      <c r="D33" s="93"/>
      <c r="E33" s="93"/>
      <c r="F33" s="93"/>
      <c r="G33" s="93"/>
      <c r="H33" s="93"/>
    </row>
    <row r="34" spans="2:8" ht="15">
      <c r="B34" s="93"/>
      <c r="C34" s="93"/>
      <c r="D34" s="93"/>
      <c r="E34" s="93"/>
      <c r="F34" s="93"/>
      <c r="G34" s="93"/>
      <c r="H34" s="93"/>
    </row>
    <row r="35" spans="2:8" ht="15">
      <c r="B35" s="93"/>
      <c r="C35" s="93"/>
      <c r="D35" s="93"/>
      <c r="E35" s="93"/>
      <c r="F35" s="93"/>
      <c r="G35" s="93"/>
      <c r="H35" s="93"/>
    </row>
  </sheetData>
  <mergeCells count="3">
    <mergeCell ref="G1:H1"/>
    <mergeCell ref="A3:H3"/>
    <mergeCell ref="A4:H4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A3" sqref="A3"/>
    </sheetView>
  </sheetViews>
  <sheetFormatPr defaultColWidth="9.140625" defaultRowHeight="12.75"/>
  <cols>
    <col min="1" max="1" width="64.7109375" style="97" customWidth="1"/>
    <col min="2" max="3" width="11.00390625" style="97" hidden="1" customWidth="1"/>
    <col min="4" max="4" width="12.00390625" style="97" hidden="1" customWidth="1"/>
    <col min="5" max="7" width="11.00390625" style="97" customWidth="1"/>
    <col min="8" max="10" width="11.00390625" style="97" hidden="1" customWidth="1"/>
    <col min="11" max="13" width="11.00390625" style="97" customWidth="1"/>
    <col min="14" max="16" width="11.00390625" style="97" hidden="1" customWidth="1"/>
    <col min="17" max="19" width="11.00390625" style="97" customWidth="1"/>
    <col min="20" max="22" width="11.00390625" style="97" hidden="1" customWidth="1"/>
    <col min="23" max="16384" width="9.140625" style="97" customWidth="1"/>
  </cols>
  <sheetData>
    <row r="1" spans="17:19" ht="15">
      <c r="Q1" s="166" t="s">
        <v>103</v>
      </c>
      <c r="R1" s="166"/>
      <c r="S1" s="166"/>
    </row>
    <row r="2" spans="1:22" ht="15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4" ht="15.75" thickBot="1">
      <c r="V4" s="98" t="s">
        <v>1</v>
      </c>
    </row>
    <row r="5" spans="1:22" ht="33.75" customHeight="1" thickTop="1">
      <c r="A5" s="173" t="s">
        <v>38</v>
      </c>
      <c r="B5" s="167" t="s">
        <v>17</v>
      </c>
      <c r="C5" s="167"/>
      <c r="D5" s="167"/>
      <c r="E5" s="167"/>
      <c r="F5" s="167"/>
      <c r="G5" s="167"/>
      <c r="H5" s="21" t="s">
        <v>18</v>
      </c>
      <c r="I5" s="21" t="s">
        <v>18</v>
      </c>
      <c r="J5" s="21" t="s">
        <v>19</v>
      </c>
      <c r="K5" s="167" t="s">
        <v>20</v>
      </c>
      <c r="L5" s="167"/>
      <c r="M5" s="167"/>
      <c r="N5" s="175" t="s">
        <v>21</v>
      </c>
      <c r="O5" s="175"/>
      <c r="P5" s="175"/>
      <c r="Q5" s="167" t="s">
        <v>22</v>
      </c>
      <c r="R5" s="167"/>
      <c r="S5" s="168"/>
      <c r="T5" s="169" t="s">
        <v>23</v>
      </c>
      <c r="U5" s="170"/>
      <c r="V5" s="171"/>
    </row>
    <row r="6" spans="1:22" ht="23.25" customHeight="1" thickBot="1">
      <c r="A6" s="174"/>
      <c r="B6" s="99"/>
      <c r="C6" s="22"/>
      <c r="D6" s="22"/>
      <c r="E6" s="22" t="s">
        <v>8</v>
      </c>
      <c r="F6" s="22" t="s">
        <v>24</v>
      </c>
      <c r="G6" s="22" t="s">
        <v>25</v>
      </c>
      <c r="H6" s="23"/>
      <c r="I6" s="23"/>
      <c r="J6" s="23"/>
      <c r="K6" s="22" t="s">
        <v>8</v>
      </c>
      <c r="L6" s="22" t="s">
        <v>24</v>
      </c>
      <c r="M6" s="22" t="s">
        <v>25</v>
      </c>
      <c r="N6" s="23"/>
      <c r="O6" s="23"/>
      <c r="P6" s="23"/>
      <c r="Q6" s="22" t="s">
        <v>8</v>
      </c>
      <c r="R6" s="22" t="s">
        <v>24</v>
      </c>
      <c r="S6" s="24" t="s">
        <v>25</v>
      </c>
      <c r="T6" s="25" t="s">
        <v>24</v>
      </c>
      <c r="U6" s="26" t="s">
        <v>25</v>
      </c>
      <c r="V6" s="27" t="s">
        <v>8</v>
      </c>
    </row>
    <row r="7" spans="1:22" ht="32.25" thickTop="1">
      <c r="A7" s="144" t="s">
        <v>95</v>
      </c>
      <c r="B7" s="100">
        <v>4300</v>
      </c>
      <c r="C7" s="100">
        <v>3583</v>
      </c>
      <c r="D7" s="100">
        <f>B7-C7</f>
        <v>717</v>
      </c>
      <c r="E7" s="100">
        <f>SUM(F7:G7)</f>
        <v>4300</v>
      </c>
      <c r="F7" s="100">
        <v>3583</v>
      </c>
      <c r="G7" s="100">
        <v>717</v>
      </c>
      <c r="H7" s="100">
        <v>900</v>
      </c>
      <c r="I7" s="100">
        <v>750</v>
      </c>
      <c r="J7" s="100">
        <f>H7-I7</f>
        <v>150</v>
      </c>
      <c r="K7" s="100">
        <f>SUM(L7:M7)</f>
        <v>900</v>
      </c>
      <c r="L7" s="100">
        <v>750</v>
      </c>
      <c r="M7" s="100">
        <v>150</v>
      </c>
      <c r="N7" s="100">
        <v>456</v>
      </c>
      <c r="O7" s="100">
        <v>380</v>
      </c>
      <c r="P7" s="100">
        <f>N7-O7</f>
        <v>76</v>
      </c>
      <c r="Q7" s="100">
        <f>SUM(R7:S7)</f>
        <v>456</v>
      </c>
      <c r="R7" s="100">
        <v>380</v>
      </c>
      <c r="S7" s="101">
        <v>76</v>
      </c>
      <c r="T7" s="102">
        <v>9600</v>
      </c>
      <c r="U7" s="103">
        <f>T7/1.2</f>
        <v>8000</v>
      </c>
      <c r="V7" s="104">
        <f>T7-U7</f>
        <v>1600</v>
      </c>
    </row>
    <row r="8" spans="1:22" ht="31.5">
      <c r="A8" s="49" t="s">
        <v>61</v>
      </c>
      <c r="B8" s="105">
        <v>1091</v>
      </c>
      <c r="C8" s="105">
        <v>909</v>
      </c>
      <c r="D8" s="105">
        <f aca="true" t="shared" si="0" ref="D8:D19">B8-C8</f>
        <v>182</v>
      </c>
      <c r="E8" s="105">
        <f aca="true" t="shared" si="1" ref="E8:E19">SUM(F8:G8)</f>
        <v>1091</v>
      </c>
      <c r="F8" s="105">
        <v>909</v>
      </c>
      <c r="G8" s="105">
        <v>182</v>
      </c>
      <c r="H8" s="105">
        <v>0</v>
      </c>
      <c r="I8" s="105">
        <f>H8/1.2</f>
        <v>0</v>
      </c>
      <c r="J8" s="105">
        <f aca="true" t="shared" si="2" ref="J8:J19">H8-I8</f>
        <v>0</v>
      </c>
      <c r="K8" s="105">
        <f aca="true" t="shared" si="3" ref="K8:K19">SUM(L8:M8)</f>
        <v>0</v>
      </c>
      <c r="L8" s="105">
        <v>0</v>
      </c>
      <c r="M8" s="105">
        <v>0</v>
      </c>
      <c r="N8" s="105">
        <v>333</v>
      </c>
      <c r="O8" s="105">
        <v>278</v>
      </c>
      <c r="P8" s="105">
        <f aca="true" t="shared" si="4" ref="P8:P19">N8-O8</f>
        <v>55</v>
      </c>
      <c r="Q8" s="105">
        <f aca="true" t="shared" si="5" ref="Q8:Q26">SUM(R8:S8)</f>
        <v>333</v>
      </c>
      <c r="R8" s="105">
        <v>278</v>
      </c>
      <c r="S8" s="106">
        <v>55</v>
      </c>
      <c r="T8" s="107">
        <v>3600</v>
      </c>
      <c r="U8" s="108">
        <f aca="true" t="shared" si="6" ref="U8:U19">T8/1.2</f>
        <v>3000</v>
      </c>
      <c r="V8" s="109">
        <f aca="true" t="shared" si="7" ref="V8:V19">T8-U8</f>
        <v>600</v>
      </c>
    </row>
    <row r="9" spans="1:22" ht="15.75">
      <c r="A9" s="77" t="s">
        <v>26</v>
      </c>
      <c r="B9" s="105">
        <v>31</v>
      </c>
      <c r="C9" s="105">
        <v>26</v>
      </c>
      <c r="D9" s="105">
        <f t="shared" si="0"/>
        <v>5</v>
      </c>
      <c r="E9" s="105">
        <f t="shared" si="1"/>
        <v>31</v>
      </c>
      <c r="F9" s="105">
        <v>26</v>
      </c>
      <c r="G9" s="105">
        <v>5</v>
      </c>
      <c r="H9" s="105">
        <v>133</v>
      </c>
      <c r="I9" s="105">
        <v>111</v>
      </c>
      <c r="J9" s="105">
        <f t="shared" si="2"/>
        <v>22</v>
      </c>
      <c r="K9" s="105">
        <f t="shared" si="3"/>
        <v>133</v>
      </c>
      <c r="L9" s="105">
        <v>111</v>
      </c>
      <c r="M9" s="105">
        <v>22</v>
      </c>
      <c r="N9" s="105">
        <v>54</v>
      </c>
      <c r="O9" s="105">
        <v>45</v>
      </c>
      <c r="P9" s="105">
        <f t="shared" si="4"/>
        <v>9</v>
      </c>
      <c r="Q9" s="105">
        <f t="shared" si="5"/>
        <v>54</v>
      </c>
      <c r="R9" s="105">
        <v>45</v>
      </c>
      <c r="S9" s="106">
        <v>9</v>
      </c>
      <c r="T9" s="110">
        <v>1800</v>
      </c>
      <c r="U9" s="111">
        <f t="shared" si="6"/>
        <v>1500</v>
      </c>
      <c r="V9" s="112">
        <f t="shared" si="7"/>
        <v>300</v>
      </c>
    </row>
    <row r="10" spans="1:22" ht="15.75">
      <c r="A10" s="76" t="s">
        <v>57</v>
      </c>
      <c r="B10" s="105">
        <v>570</v>
      </c>
      <c r="C10" s="105">
        <v>474</v>
      </c>
      <c r="D10" s="105">
        <f t="shared" si="0"/>
        <v>96</v>
      </c>
      <c r="E10" s="105">
        <f t="shared" si="1"/>
        <v>569</v>
      </c>
      <c r="F10" s="105">
        <v>474</v>
      </c>
      <c r="G10" s="105">
        <v>95</v>
      </c>
      <c r="H10" s="105">
        <v>165</v>
      </c>
      <c r="I10" s="105">
        <v>138</v>
      </c>
      <c r="J10" s="105">
        <f t="shared" si="2"/>
        <v>27</v>
      </c>
      <c r="K10" s="105">
        <f t="shared" si="3"/>
        <v>165</v>
      </c>
      <c r="L10" s="105">
        <v>138</v>
      </c>
      <c r="M10" s="105">
        <v>27</v>
      </c>
      <c r="N10" s="105">
        <v>165</v>
      </c>
      <c r="O10" s="105">
        <v>138</v>
      </c>
      <c r="P10" s="105">
        <f t="shared" si="4"/>
        <v>27</v>
      </c>
      <c r="Q10" s="105">
        <f t="shared" si="5"/>
        <v>165</v>
      </c>
      <c r="R10" s="105">
        <v>138</v>
      </c>
      <c r="S10" s="106">
        <v>27</v>
      </c>
      <c r="T10" s="110">
        <v>1800</v>
      </c>
      <c r="U10" s="111">
        <f t="shared" si="6"/>
        <v>1500</v>
      </c>
      <c r="V10" s="112">
        <f t="shared" si="7"/>
        <v>300</v>
      </c>
    </row>
    <row r="11" spans="1:22" ht="15.75">
      <c r="A11" s="47" t="s">
        <v>28</v>
      </c>
      <c r="B11" s="105">
        <v>445</v>
      </c>
      <c r="C11" s="105">
        <v>371</v>
      </c>
      <c r="D11" s="105">
        <f t="shared" si="0"/>
        <v>74</v>
      </c>
      <c r="E11" s="105">
        <f t="shared" si="1"/>
        <v>445</v>
      </c>
      <c r="F11" s="105">
        <v>371</v>
      </c>
      <c r="G11" s="105">
        <v>74</v>
      </c>
      <c r="H11" s="105">
        <v>392</v>
      </c>
      <c r="I11" s="105">
        <v>327</v>
      </c>
      <c r="J11" s="105">
        <f t="shared" si="2"/>
        <v>65</v>
      </c>
      <c r="K11" s="105">
        <f t="shared" si="3"/>
        <v>392</v>
      </c>
      <c r="L11" s="105">
        <v>327</v>
      </c>
      <c r="M11" s="105">
        <v>65</v>
      </c>
      <c r="N11" s="105">
        <v>84</v>
      </c>
      <c r="O11" s="105">
        <v>70</v>
      </c>
      <c r="P11" s="105">
        <f t="shared" si="4"/>
        <v>14</v>
      </c>
      <c r="Q11" s="105">
        <f t="shared" si="5"/>
        <v>84</v>
      </c>
      <c r="R11" s="105">
        <v>70</v>
      </c>
      <c r="S11" s="106">
        <v>14</v>
      </c>
      <c r="T11" s="110">
        <v>1800</v>
      </c>
      <c r="U11" s="111">
        <f t="shared" si="6"/>
        <v>1500</v>
      </c>
      <c r="V11" s="112">
        <f t="shared" si="7"/>
        <v>300</v>
      </c>
    </row>
    <row r="12" spans="1:22" ht="15.75">
      <c r="A12" s="47" t="s">
        <v>29</v>
      </c>
      <c r="B12" s="105">
        <v>833</v>
      </c>
      <c r="C12" s="105">
        <v>694</v>
      </c>
      <c r="D12" s="105">
        <f t="shared" si="0"/>
        <v>139</v>
      </c>
      <c r="E12" s="105">
        <f t="shared" si="1"/>
        <v>833</v>
      </c>
      <c r="F12" s="105">
        <v>694</v>
      </c>
      <c r="G12" s="105">
        <v>139</v>
      </c>
      <c r="H12" s="105">
        <v>216</v>
      </c>
      <c r="I12" s="105">
        <v>180</v>
      </c>
      <c r="J12" s="105">
        <f t="shared" si="2"/>
        <v>36</v>
      </c>
      <c r="K12" s="105">
        <f t="shared" si="3"/>
        <v>216</v>
      </c>
      <c r="L12" s="105">
        <v>180</v>
      </c>
      <c r="M12" s="105">
        <v>36</v>
      </c>
      <c r="N12" s="105">
        <v>105</v>
      </c>
      <c r="O12" s="105">
        <v>87</v>
      </c>
      <c r="P12" s="105">
        <f t="shared" si="4"/>
        <v>18</v>
      </c>
      <c r="Q12" s="105">
        <f t="shared" si="5"/>
        <v>104</v>
      </c>
      <c r="R12" s="105">
        <v>87</v>
      </c>
      <c r="S12" s="106">
        <v>17</v>
      </c>
      <c r="T12" s="110">
        <v>1800</v>
      </c>
      <c r="U12" s="111">
        <f t="shared" si="6"/>
        <v>1500</v>
      </c>
      <c r="V12" s="112">
        <f t="shared" si="7"/>
        <v>300</v>
      </c>
    </row>
    <row r="13" spans="1:22" ht="31.5">
      <c r="A13" s="77" t="s">
        <v>86</v>
      </c>
      <c r="B13" s="105">
        <v>1181</v>
      </c>
      <c r="C13" s="105">
        <v>984</v>
      </c>
      <c r="D13" s="105">
        <f t="shared" si="0"/>
        <v>197</v>
      </c>
      <c r="E13" s="105">
        <f t="shared" si="1"/>
        <v>1181</v>
      </c>
      <c r="F13" s="105">
        <v>984</v>
      </c>
      <c r="G13" s="105">
        <v>197</v>
      </c>
      <c r="H13" s="105">
        <v>335</v>
      </c>
      <c r="I13" s="105">
        <v>279</v>
      </c>
      <c r="J13" s="105">
        <f t="shared" si="2"/>
        <v>56</v>
      </c>
      <c r="K13" s="105">
        <f t="shared" si="3"/>
        <v>335</v>
      </c>
      <c r="L13" s="105">
        <v>279</v>
      </c>
      <c r="M13" s="105">
        <v>56</v>
      </c>
      <c r="N13" s="105">
        <v>142</v>
      </c>
      <c r="O13" s="105">
        <v>118</v>
      </c>
      <c r="P13" s="105">
        <f t="shared" si="4"/>
        <v>24</v>
      </c>
      <c r="Q13" s="105">
        <f t="shared" si="5"/>
        <v>142</v>
      </c>
      <c r="R13" s="105">
        <v>118</v>
      </c>
      <c r="S13" s="106">
        <v>24</v>
      </c>
      <c r="T13" s="110">
        <v>1800</v>
      </c>
      <c r="U13" s="111">
        <f t="shared" si="6"/>
        <v>1500</v>
      </c>
      <c r="V13" s="112">
        <f t="shared" si="7"/>
        <v>300</v>
      </c>
    </row>
    <row r="14" spans="1:22" ht="15.75">
      <c r="A14" s="47" t="s">
        <v>30</v>
      </c>
      <c r="B14" s="105">
        <v>589</v>
      </c>
      <c r="C14" s="105">
        <v>491</v>
      </c>
      <c r="D14" s="105">
        <f t="shared" si="0"/>
        <v>98</v>
      </c>
      <c r="E14" s="105">
        <f t="shared" si="1"/>
        <v>589</v>
      </c>
      <c r="F14" s="105">
        <v>491</v>
      </c>
      <c r="G14" s="105">
        <v>98</v>
      </c>
      <c r="H14" s="105">
        <v>288</v>
      </c>
      <c r="I14" s="105">
        <v>240</v>
      </c>
      <c r="J14" s="105">
        <f t="shared" si="2"/>
        <v>48</v>
      </c>
      <c r="K14" s="105">
        <f t="shared" si="3"/>
        <v>288</v>
      </c>
      <c r="L14" s="105">
        <v>240</v>
      </c>
      <c r="M14" s="105">
        <v>48</v>
      </c>
      <c r="N14" s="105">
        <v>136</v>
      </c>
      <c r="O14" s="105">
        <v>113</v>
      </c>
      <c r="P14" s="105">
        <f t="shared" si="4"/>
        <v>23</v>
      </c>
      <c r="Q14" s="105">
        <f t="shared" si="5"/>
        <v>136</v>
      </c>
      <c r="R14" s="105">
        <v>113</v>
      </c>
      <c r="S14" s="106">
        <v>23</v>
      </c>
      <c r="T14" s="110">
        <v>2700</v>
      </c>
      <c r="U14" s="111">
        <f t="shared" si="6"/>
        <v>2250</v>
      </c>
      <c r="V14" s="112">
        <f t="shared" si="7"/>
        <v>450</v>
      </c>
    </row>
    <row r="15" spans="1:22" ht="15.75">
      <c r="A15" s="47" t="s">
        <v>87</v>
      </c>
      <c r="B15" s="105">
        <v>470</v>
      </c>
      <c r="C15" s="105">
        <v>392</v>
      </c>
      <c r="D15" s="105">
        <f t="shared" si="0"/>
        <v>78</v>
      </c>
      <c r="E15" s="105">
        <f t="shared" si="1"/>
        <v>469</v>
      </c>
      <c r="F15" s="105">
        <v>391</v>
      </c>
      <c r="G15" s="105">
        <v>78</v>
      </c>
      <c r="H15" s="105">
        <v>275</v>
      </c>
      <c r="I15" s="105">
        <v>229</v>
      </c>
      <c r="J15" s="105">
        <f t="shared" si="2"/>
        <v>46</v>
      </c>
      <c r="K15" s="105">
        <f t="shared" si="3"/>
        <v>275</v>
      </c>
      <c r="L15" s="105">
        <v>229</v>
      </c>
      <c r="M15" s="105">
        <v>46</v>
      </c>
      <c r="N15" s="105">
        <v>98</v>
      </c>
      <c r="O15" s="105">
        <v>82</v>
      </c>
      <c r="P15" s="105">
        <f t="shared" si="4"/>
        <v>16</v>
      </c>
      <c r="Q15" s="105">
        <f t="shared" si="5"/>
        <v>98</v>
      </c>
      <c r="R15" s="105">
        <v>82</v>
      </c>
      <c r="S15" s="106">
        <v>16</v>
      </c>
      <c r="T15" s="110">
        <v>1800</v>
      </c>
      <c r="U15" s="111">
        <f t="shared" si="6"/>
        <v>1500</v>
      </c>
      <c r="V15" s="112">
        <f t="shared" si="7"/>
        <v>300</v>
      </c>
    </row>
    <row r="16" spans="1:22" ht="31.5">
      <c r="A16" s="49" t="s">
        <v>63</v>
      </c>
      <c r="B16" s="105">
        <v>709</v>
      </c>
      <c r="C16" s="105">
        <v>591</v>
      </c>
      <c r="D16" s="105">
        <f t="shared" si="0"/>
        <v>118</v>
      </c>
      <c r="E16" s="105">
        <f t="shared" si="1"/>
        <v>709</v>
      </c>
      <c r="F16" s="105">
        <v>591</v>
      </c>
      <c r="G16" s="105">
        <v>118</v>
      </c>
      <c r="H16" s="105">
        <v>638</v>
      </c>
      <c r="I16" s="105">
        <v>532</v>
      </c>
      <c r="J16" s="105">
        <f t="shared" si="2"/>
        <v>106</v>
      </c>
      <c r="K16" s="105">
        <f t="shared" si="3"/>
        <v>638</v>
      </c>
      <c r="L16" s="105">
        <v>532</v>
      </c>
      <c r="M16" s="105">
        <v>106</v>
      </c>
      <c r="N16" s="105">
        <v>196</v>
      </c>
      <c r="O16" s="105">
        <v>163</v>
      </c>
      <c r="P16" s="105">
        <f t="shared" si="4"/>
        <v>33</v>
      </c>
      <c r="Q16" s="105">
        <f t="shared" si="5"/>
        <v>196</v>
      </c>
      <c r="R16" s="105">
        <v>163</v>
      </c>
      <c r="S16" s="106">
        <v>33</v>
      </c>
      <c r="T16" s="110">
        <v>3600</v>
      </c>
      <c r="U16" s="111">
        <f t="shared" si="6"/>
        <v>3000</v>
      </c>
      <c r="V16" s="112">
        <f t="shared" si="7"/>
        <v>600</v>
      </c>
    </row>
    <row r="17" spans="1:22" ht="31.5">
      <c r="A17" s="46" t="s">
        <v>96</v>
      </c>
      <c r="B17" s="105">
        <v>269</v>
      </c>
      <c r="C17" s="105">
        <v>224</v>
      </c>
      <c r="D17" s="105">
        <f t="shared" si="0"/>
        <v>45</v>
      </c>
      <c r="E17" s="105">
        <f t="shared" si="1"/>
        <v>269</v>
      </c>
      <c r="F17" s="105">
        <v>224</v>
      </c>
      <c r="G17" s="105">
        <v>45</v>
      </c>
      <c r="H17" s="105">
        <v>258</v>
      </c>
      <c r="I17" s="105">
        <v>215</v>
      </c>
      <c r="J17" s="105">
        <f t="shared" si="2"/>
        <v>43</v>
      </c>
      <c r="K17" s="105">
        <f t="shared" si="3"/>
        <v>258</v>
      </c>
      <c r="L17" s="105">
        <v>215</v>
      </c>
      <c r="M17" s="105">
        <v>43</v>
      </c>
      <c r="N17" s="105">
        <v>115</v>
      </c>
      <c r="O17" s="105">
        <v>96</v>
      </c>
      <c r="P17" s="105">
        <f t="shared" si="4"/>
        <v>19</v>
      </c>
      <c r="Q17" s="105">
        <f t="shared" si="5"/>
        <v>115</v>
      </c>
      <c r="R17" s="105">
        <v>96</v>
      </c>
      <c r="S17" s="106">
        <v>19</v>
      </c>
      <c r="T17" s="110">
        <v>1800</v>
      </c>
      <c r="U17" s="111">
        <f t="shared" si="6"/>
        <v>1500</v>
      </c>
      <c r="V17" s="112">
        <f t="shared" si="7"/>
        <v>300</v>
      </c>
    </row>
    <row r="18" spans="1:22" ht="31.5">
      <c r="A18" s="49" t="s">
        <v>58</v>
      </c>
      <c r="B18" s="105">
        <v>1000</v>
      </c>
      <c r="C18" s="105">
        <v>833</v>
      </c>
      <c r="D18" s="105">
        <f t="shared" si="0"/>
        <v>167</v>
      </c>
      <c r="E18" s="105">
        <f>SUM(F18:G18)</f>
        <v>1985</v>
      </c>
      <c r="F18" s="105">
        <f>833+821</f>
        <v>1654</v>
      </c>
      <c r="G18" s="105">
        <f>167+164</f>
        <v>331</v>
      </c>
      <c r="H18" s="105">
        <v>209</v>
      </c>
      <c r="I18" s="105">
        <v>174</v>
      </c>
      <c r="J18" s="105">
        <f t="shared" si="2"/>
        <v>35</v>
      </c>
      <c r="K18" s="105">
        <f>SUM(L18:M18)</f>
        <v>702</v>
      </c>
      <c r="L18" s="105">
        <f>174+411</f>
        <v>585</v>
      </c>
      <c r="M18" s="105">
        <f>35+82</f>
        <v>117</v>
      </c>
      <c r="N18" s="105">
        <v>225</v>
      </c>
      <c r="O18" s="105">
        <v>188</v>
      </c>
      <c r="P18" s="105">
        <f t="shared" si="4"/>
        <v>37</v>
      </c>
      <c r="Q18" s="105">
        <f>SUM(R18:S18)</f>
        <v>424</v>
      </c>
      <c r="R18" s="105">
        <f>188+165</f>
        <v>353</v>
      </c>
      <c r="S18" s="106">
        <f>38+33</f>
        <v>71</v>
      </c>
      <c r="T18" s="110">
        <v>1800</v>
      </c>
      <c r="U18" s="111">
        <f t="shared" si="6"/>
        <v>1500</v>
      </c>
      <c r="V18" s="112">
        <f t="shared" si="7"/>
        <v>300</v>
      </c>
    </row>
    <row r="19" spans="1:22" ht="15.75">
      <c r="A19" s="47" t="s">
        <v>31</v>
      </c>
      <c r="B19" s="105">
        <v>900</v>
      </c>
      <c r="C19" s="105">
        <v>750</v>
      </c>
      <c r="D19" s="105">
        <f t="shared" si="0"/>
        <v>150</v>
      </c>
      <c r="E19" s="105">
        <f t="shared" si="1"/>
        <v>900</v>
      </c>
      <c r="F19" s="105">
        <v>750</v>
      </c>
      <c r="G19" s="105">
        <v>150</v>
      </c>
      <c r="H19" s="105">
        <v>414</v>
      </c>
      <c r="I19" s="105">
        <v>345</v>
      </c>
      <c r="J19" s="105">
        <f t="shared" si="2"/>
        <v>69</v>
      </c>
      <c r="K19" s="105">
        <f t="shared" si="3"/>
        <v>414</v>
      </c>
      <c r="L19" s="105">
        <v>345</v>
      </c>
      <c r="M19" s="105">
        <v>69</v>
      </c>
      <c r="N19" s="105">
        <v>281</v>
      </c>
      <c r="O19" s="105">
        <v>234</v>
      </c>
      <c r="P19" s="105">
        <f t="shared" si="4"/>
        <v>47</v>
      </c>
      <c r="Q19" s="105">
        <f t="shared" si="5"/>
        <v>281</v>
      </c>
      <c r="R19" s="105">
        <v>234</v>
      </c>
      <c r="S19" s="106">
        <v>47</v>
      </c>
      <c r="T19" s="113">
        <v>3600</v>
      </c>
      <c r="U19" s="114">
        <f t="shared" si="6"/>
        <v>3000</v>
      </c>
      <c r="V19" s="115">
        <f t="shared" si="7"/>
        <v>600</v>
      </c>
    </row>
    <row r="20" spans="1:22" ht="15.75">
      <c r="A20" s="47" t="s">
        <v>32</v>
      </c>
      <c r="B20" s="105">
        <v>277</v>
      </c>
      <c r="C20" s="105">
        <v>231</v>
      </c>
      <c r="D20" s="105">
        <f aca="true" t="shared" si="8" ref="D20:D26">B20-C20</f>
        <v>46</v>
      </c>
      <c r="E20" s="105">
        <f aca="true" t="shared" si="9" ref="E20:E26">SUM(F20:G20)</f>
        <v>277</v>
      </c>
      <c r="F20" s="105">
        <v>231</v>
      </c>
      <c r="G20" s="105">
        <v>46</v>
      </c>
      <c r="H20" s="105">
        <v>87</v>
      </c>
      <c r="I20" s="105">
        <v>73</v>
      </c>
      <c r="J20" s="105">
        <f aca="true" t="shared" si="10" ref="J20:J26">H20-I20</f>
        <v>14</v>
      </c>
      <c r="K20" s="105">
        <f aca="true" t="shared" si="11" ref="K20:K26">SUM(L20:M20)</f>
        <v>87</v>
      </c>
      <c r="L20" s="105">
        <v>73</v>
      </c>
      <c r="M20" s="105">
        <v>14</v>
      </c>
      <c r="N20" s="105">
        <v>127</v>
      </c>
      <c r="O20" s="105">
        <v>106</v>
      </c>
      <c r="P20" s="105">
        <f aca="true" t="shared" si="12" ref="P20:P26">N20-O20</f>
        <v>21</v>
      </c>
      <c r="Q20" s="105">
        <f t="shared" si="5"/>
        <v>127</v>
      </c>
      <c r="R20" s="105">
        <v>106</v>
      </c>
      <c r="S20" s="106">
        <v>21</v>
      </c>
      <c r="T20" s="107">
        <v>1800</v>
      </c>
      <c r="U20" s="108">
        <f aca="true" t="shared" si="13" ref="U20:U26">T20/1.2</f>
        <v>1500</v>
      </c>
      <c r="V20" s="109">
        <f aca="true" t="shared" si="14" ref="V20:V26">T20-U20</f>
        <v>300</v>
      </c>
    </row>
    <row r="21" spans="1:22" ht="15.75">
      <c r="A21" s="47" t="s">
        <v>33</v>
      </c>
      <c r="B21" s="105">
        <v>716</v>
      </c>
      <c r="C21" s="105">
        <v>597</v>
      </c>
      <c r="D21" s="105">
        <f t="shared" si="8"/>
        <v>119</v>
      </c>
      <c r="E21" s="105">
        <f t="shared" si="9"/>
        <v>716</v>
      </c>
      <c r="F21" s="105">
        <v>597</v>
      </c>
      <c r="G21" s="105">
        <v>119</v>
      </c>
      <c r="H21" s="105">
        <v>604</v>
      </c>
      <c r="I21" s="105">
        <v>503</v>
      </c>
      <c r="J21" s="105">
        <f t="shared" si="10"/>
        <v>101</v>
      </c>
      <c r="K21" s="105">
        <f t="shared" si="11"/>
        <v>604</v>
      </c>
      <c r="L21" s="105">
        <v>503</v>
      </c>
      <c r="M21" s="105">
        <v>101</v>
      </c>
      <c r="N21" s="105">
        <v>148</v>
      </c>
      <c r="O21" s="105">
        <v>123</v>
      </c>
      <c r="P21" s="105">
        <f t="shared" si="12"/>
        <v>25</v>
      </c>
      <c r="Q21" s="105">
        <f t="shared" si="5"/>
        <v>148</v>
      </c>
      <c r="R21" s="105">
        <v>123</v>
      </c>
      <c r="S21" s="106">
        <v>25</v>
      </c>
      <c r="T21" s="110">
        <v>1800</v>
      </c>
      <c r="U21" s="111">
        <f t="shared" si="13"/>
        <v>1500</v>
      </c>
      <c r="V21" s="112">
        <f t="shared" si="14"/>
        <v>300</v>
      </c>
    </row>
    <row r="22" spans="1:22" ht="15.75">
      <c r="A22" s="49" t="s">
        <v>59</v>
      </c>
      <c r="B22" s="105">
        <v>553</v>
      </c>
      <c r="C22" s="105">
        <v>461</v>
      </c>
      <c r="D22" s="105">
        <f t="shared" si="8"/>
        <v>92</v>
      </c>
      <c r="E22" s="105">
        <f t="shared" si="9"/>
        <v>553</v>
      </c>
      <c r="F22" s="105">
        <v>461</v>
      </c>
      <c r="G22" s="105">
        <v>92</v>
      </c>
      <c r="H22" s="105">
        <v>104</v>
      </c>
      <c r="I22" s="105">
        <v>87</v>
      </c>
      <c r="J22" s="105">
        <f t="shared" si="10"/>
        <v>17</v>
      </c>
      <c r="K22" s="105">
        <f t="shared" si="11"/>
        <v>104</v>
      </c>
      <c r="L22" s="105">
        <v>87</v>
      </c>
      <c r="M22" s="105">
        <v>17</v>
      </c>
      <c r="N22" s="105">
        <v>162</v>
      </c>
      <c r="O22" s="105">
        <v>135</v>
      </c>
      <c r="P22" s="105">
        <f t="shared" si="12"/>
        <v>27</v>
      </c>
      <c r="Q22" s="105">
        <f t="shared" si="5"/>
        <v>162</v>
      </c>
      <c r="R22" s="105">
        <v>135</v>
      </c>
      <c r="S22" s="106">
        <v>27</v>
      </c>
      <c r="T22" s="110">
        <v>1800</v>
      </c>
      <c r="U22" s="111">
        <f t="shared" si="13"/>
        <v>1500</v>
      </c>
      <c r="V22" s="112">
        <f t="shared" si="14"/>
        <v>300</v>
      </c>
    </row>
    <row r="23" spans="1:22" ht="15.75">
      <c r="A23" s="46" t="s">
        <v>65</v>
      </c>
      <c r="B23" s="105">
        <v>618</v>
      </c>
      <c r="C23" s="105">
        <v>515</v>
      </c>
      <c r="D23" s="105">
        <f t="shared" si="8"/>
        <v>103</v>
      </c>
      <c r="E23" s="105">
        <f t="shared" si="9"/>
        <v>618</v>
      </c>
      <c r="F23" s="105">
        <v>515</v>
      </c>
      <c r="G23" s="105">
        <v>103</v>
      </c>
      <c r="H23" s="105">
        <v>222</v>
      </c>
      <c r="I23" s="105">
        <v>185</v>
      </c>
      <c r="J23" s="105">
        <f t="shared" si="10"/>
        <v>37</v>
      </c>
      <c r="K23" s="105">
        <f t="shared" si="11"/>
        <v>222</v>
      </c>
      <c r="L23" s="105">
        <v>185</v>
      </c>
      <c r="M23" s="105">
        <v>37</v>
      </c>
      <c r="N23" s="105">
        <v>281</v>
      </c>
      <c r="O23" s="105">
        <v>234</v>
      </c>
      <c r="P23" s="105">
        <f t="shared" si="12"/>
        <v>47</v>
      </c>
      <c r="Q23" s="105">
        <f t="shared" si="5"/>
        <v>281</v>
      </c>
      <c r="R23" s="105">
        <v>234</v>
      </c>
      <c r="S23" s="106">
        <v>47</v>
      </c>
      <c r="T23" s="110">
        <v>1800</v>
      </c>
      <c r="U23" s="111">
        <f t="shared" si="13"/>
        <v>1500</v>
      </c>
      <c r="V23" s="112">
        <f t="shared" si="14"/>
        <v>300</v>
      </c>
    </row>
    <row r="24" spans="1:22" ht="15.75">
      <c r="A24" s="49" t="s">
        <v>97</v>
      </c>
      <c r="B24" s="105"/>
      <c r="C24" s="105"/>
      <c r="D24" s="105"/>
      <c r="E24" s="105">
        <v>4232</v>
      </c>
      <c r="F24" s="105">
        <v>3528</v>
      </c>
      <c r="G24" s="105">
        <v>706</v>
      </c>
      <c r="H24" s="105">
        <v>2470</v>
      </c>
      <c r="I24" s="105">
        <v>2058</v>
      </c>
      <c r="J24" s="105">
        <v>412</v>
      </c>
      <c r="K24" s="105">
        <v>2470</v>
      </c>
      <c r="L24" s="105">
        <v>2057</v>
      </c>
      <c r="M24" s="105">
        <v>413</v>
      </c>
      <c r="N24" s="105">
        <v>854</v>
      </c>
      <c r="O24" s="105">
        <v>709</v>
      </c>
      <c r="P24" s="105">
        <v>145</v>
      </c>
      <c r="Q24" s="105">
        <v>850</v>
      </c>
      <c r="R24" s="105">
        <v>709</v>
      </c>
      <c r="S24" s="106">
        <v>141</v>
      </c>
      <c r="T24" s="110"/>
      <c r="U24" s="111"/>
      <c r="V24" s="112"/>
    </row>
    <row r="25" spans="1:22" ht="15.75">
      <c r="A25" s="49" t="s">
        <v>98</v>
      </c>
      <c r="B25" s="105"/>
      <c r="C25" s="105"/>
      <c r="D25" s="105"/>
      <c r="E25" s="105">
        <v>3851</v>
      </c>
      <c r="F25" s="105">
        <v>3210</v>
      </c>
      <c r="G25" s="105">
        <v>641</v>
      </c>
      <c r="H25" s="105">
        <v>1611</v>
      </c>
      <c r="I25" s="105">
        <v>1342</v>
      </c>
      <c r="J25" s="105">
        <v>269</v>
      </c>
      <c r="K25" s="105">
        <v>1611</v>
      </c>
      <c r="L25" s="105">
        <v>1342</v>
      </c>
      <c r="M25" s="105">
        <v>269</v>
      </c>
      <c r="N25" s="105">
        <v>538</v>
      </c>
      <c r="O25" s="105">
        <v>448</v>
      </c>
      <c r="P25" s="105">
        <v>90</v>
      </c>
      <c r="Q25" s="105">
        <v>538</v>
      </c>
      <c r="R25" s="105">
        <v>448</v>
      </c>
      <c r="S25" s="106">
        <v>90</v>
      </c>
      <c r="T25" s="110"/>
      <c r="U25" s="111"/>
      <c r="V25" s="112"/>
    </row>
    <row r="26" spans="1:22" ht="15.75">
      <c r="A26" s="47" t="s">
        <v>34</v>
      </c>
      <c r="B26" s="105">
        <v>3226</v>
      </c>
      <c r="C26" s="105">
        <v>2688</v>
      </c>
      <c r="D26" s="105">
        <f t="shared" si="8"/>
        <v>538</v>
      </c>
      <c r="E26" s="105">
        <f t="shared" si="9"/>
        <v>3226</v>
      </c>
      <c r="F26" s="105">
        <v>2688</v>
      </c>
      <c r="G26" s="105">
        <v>538</v>
      </c>
      <c r="H26" s="105">
        <v>1137</v>
      </c>
      <c r="I26" s="105">
        <v>948</v>
      </c>
      <c r="J26" s="105">
        <f t="shared" si="10"/>
        <v>189</v>
      </c>
      <c r="K26" s="105">
        <f t="shared" si="11"/>
        <v>1137</v>
      </c>
      <c r="L26" s="105">
        <v>948</v>
      </c>
      <c r="M26" s="105">
        <v>189</v>
      </c>
      <c r="N26" s="105">
        <v>574</v>
      </c>
      <c r="O26" s="105">
        <v>478</v>
      </c>
      <c r="P26" s="105">
        <f t="shared" si="12"/>
        <v>96</v>
      </c>
      <c r="Q26" s="105">
        <f t="shared" si="5"/>
        <v>574</v>
      </c>
      <c r="R26" s="105">
        <v>478</v>
      </c>
      <c r="S26" s="106">
        <v>96</v>
      </c>
      <c r="T26" s="113">
        <v>3600</v>
      </c>
      <c r="U26" s="114">
        <f t="shared" si="13"/>
        <v>3000</v>
      </c>
      <c r="V26" s="115">
        <f t="shared" si="14"/>
        <v>600</v>
      </c>
    </row>
    <row r="27" spans="1:22" ht="15.75">
      <c r="A27" s="48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7"/>
      <c r="T27" s="118"/>
      <c r="U27" s="119"/>
      <c r="V27" s="120"/>
    </row>
    <row r="28" spans="1:22" ht="21.75" customHeight="1" thickBot="1">
      <c r="A28" s="121" t="s">
        <v>35</v>
      </c>
      <c r="B28" s="122">
        <f>SUM(B7:B27)</f>
        <v>17778</v>
      </c>
      <c r="C28" s="122">
        <f>SUM(C7:C27)</f>
        <v>14814</v>
      </c>
      <c r="D28" s="122">
        <f>SUM(D7:D27)</f>
        <v>2964</v>
      </c>
      <c r="E28" s="122">
        <f>SUM(E7:E27)</f>
        <v>26844</v>
      </c>
      <c r="F28" s="122">
        <f aca="true" t="shared" si="15" ref="F28:S28">SUM(F7:F27)</f>
        <v>22372</v>
      </c>
      <c r="G28" s="122">
        <f t="shared" si="15"/>
        <v>4474</v>
      </c>
      <c r="H28" s="122">
        <f t="shared" si="15"/>
        <v>10458</v>
      </c>
      <c r="I28" s="122">
        <f t="shared" si="15"/>
        <v>8716</v>
      </c>
      <c r="J28" s="122">
        <f t="shared" si="15"/>
        <v>1742</v>
      </c>
      <c r="K28" s="122">
        <f t="shared" si="15"/>
        <v>10951</v>
      </c>
      <c r="L28" s="122">
        <f t="shared" si="15"/>
        <v>9126</v>
      </c>
      <c r="M28" s="122">
        <f t="shared" si="15"/>
        <v>1825</v>
      </c>
      <c r="N28" s="122">
        <f t="shared" si="15"/>
        <v>5074</v>
      </c>
      <c r="O28" s="122">
        <f t="shared" si="15"/>
        <v>4225</v>
      </c>
      <c r="P28" s="122">
        <f t="shared" si="15"/>
        <v>849</v>
      </c>
      <c r="Q28" s="122">
        <f t="shared" si="15"/>
        <v>5268</v>
      </c>
      <c r="R28" s="122">
        <f t="shared" si="15"/>
        <v>4390</v>
      </c>
      <c r="S28" s="123">
        <f t="shared" si="15"/>
        <v>878</v>
      </c>
      <c r="T28" s="124">
        <v>878</v>
      </c>
      <c r="U28" s="125">
        <v>878</v>
      </c>
      <c r="V28" s="126">
        <v>878</v>
      </c>
    </row>
    <row r="29" spans="1:19" ht="22.5" customHeight="1" thickTop="1">
      <c r="A29" s="127"/>
      <c r="E29" s="97">
        <v>26844</v>
      </c>
      <c r="F29" s="97">
        <v>22372</v>
      </c>
      <c r="G29" s="97">
        <v>4474</v>
      </c>
      <c r="H29" s="97">
        <v>10951</v>
      </c>
      <c r="I29" s="97">
        <v>9127</v>
      </c>
      <c r="J29" s="97">
        <v>1824</v>
      </c>
      <c r="K29" s="97">
        <v>10951</v>
      </c>
      <c r="L29" s="97">
        <v>9126</v>
      </c>
      <c r="M29" s="97">
        <v>1825</v>
      </c>
      <c r="N29" s="97">
        <v>5272</v>
      </c>
      <c r="O29" s="97">
        <v>4390</v>
      </c>
      <c r="P29" s="97">
        <v>882</v>
      </c>
      <c r="Q29" s="97">
        <v>5268</v>
      </c>
      <c r="R29" s="97">
        <v>4390</v>
      </c>
      <c r="S29" s="97">
        <v>878</v>
      </c>
    </row>
    <row r="30" ht="19.5" customHeight="1">
      <c r="A30" s="127"/>
    </row>
  </sheetData>
  <mergeCells count="8">
    <mergeCell ref="Q1:S1"/>
    <mergeCell ref="Q5:S5"/>
    <mergeCell ref="T5:V5"/>
    <mergeCell ref="A2:V2"/>
    <mergeCell ref="B5:G5"/>
    <mergeCell ref="A5:A6"/>
    <mergeCell ref="K5:M5"/>
    <mergeCell ref="N5:P5"/>
  </mergeCells>
  <printOptions horizontalCentered="1"/>
  <pageMargins left="0.1968503937007874" right="0.2362204724409449" top="0.52" bottom="0.21" header="0.15748031496062992" footer="0.18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Szolnok Megyei Jogú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Nikoletta</dc:creator>
  <cp:keywords/>
  <dc:description/>
  <cp:lastModifiedBy>Váradiné Mogyorósi Andrea</cp:lastModifiedBy>
  <cp:lastPrinted>2009-02-11T17:14:43Z</cp:lastPrinted>
  <dcterms:created xsi:type="dcterms:W3CDTF">2008-02-05T14:48:15Z</dcterms:created>
  <dcterms:modified xsi:type="dcterms:W3CDTF">2009-02-24T10:51:24Z</dcterms:modified>
  <cp:category/>
  <cp:version/>
  <cp:contentType/>
  <cp:contentStatus/>
</cp:coreProperties>
</file>